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0.1.14.2\Compartido\DGIyPE\CIEyG\Estadistica\1_Demografia_Sociedad\1.1_Poblacion\1.1.9_Registro_Civil\"/>
    </mc:Choice>
  </mc:AlternateContent>
  <xr:revisionPtr revIDLastSave="0" documentId="13_ncr:1_{9BA630CF-ED52-40FD-BDFE-C37856095671}" xr6:coauthVersionLast="47" xr6:coauthVersionMax="47" xr10:uidLastSave="{00000000-0000-0000-0000-000000000000}"/>
  <bookViews>
    <workbookView xWindow="-15480" yWindow="-120" windowWidth="15600" windowHeight="11160" xr2:uid="{00000000-000D-0000-FFFF-FFFF00000000}"/>
  </bookViews>
  <sheets>
    <sheet name="Metadato" sheetId="2" r:id="rId1"/>
    <sheet name="Nacimientos" sheetId="1" r:id="rId2"/>
  </sheets>
  <definedNames>
    <definedName name="_xlnm._FilterDatabase" localSheetId="1" hidden="1">Nacimientos!$A$1:$H$157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3" i="1" l="1"/>
  <c r="H183" i="1"/>
  <c r="F185" i="1"/>
  <c r="H184" i="1"/>
  <c r="H185" i="1"/>
  <c r="H186" i="1"/>
  <c r="H187" i="1"/>
  <c r="H188" i="1"/>
  <c r="H189" i="1"/>
  <c r="H190" i="1"/>
  <c r="H191" i="1"/>
  <c r="H192" i="1"/>
  <c r="H182" i="1"/>
  <c r="F183" i="1"/>
  <c r="F184" i="1"/>
  <c r="F186" i="1"/>
  <c r="F187" i="1"/>
  <c r="F188" i="1"/>
  <c r="F189" i="1"/>
  <c r="F190" i="1"/>
  <c r="F191" i="1"/>
  <c r="F192" i="1"/>
  <c r="F193" i="1"/>
  <c r="F182" i="1"/>
  <c r="F177" i="1"/>
  <c r="H177" i="1"/>
  <c r="H172" i="1"/>
  <c r="H181" i="1"/>
  <c r="F181" i="1"/>
  <c r="F171" i="1"/>
  <c r="F172" i="1"/>
  <c r="F173" i="1"/>
  <c r="F174" i="1"/>
  <c r="F175" i="1"/>
  <c r="F176" i="1"/>
  <c r="F178" i="1"/>
  <c r="F179" i="1"/>
  <c r="F180" i="1"/>
  <c r="H171" i="1"/>
  <c r="H173" i="1"/>
  <c r="H174" i="1"/>
  <c r="H175" i="1"/>
  <c r="H176" i="1"/>
  <c r="H178" i="1"/>
  <c r="H179" i="1"/>
  <c r="H180" i="1"/>
  <c r="J148" i="1"/>
  <c r="J149" i="1"/>
  <c r="J150" i="1"/>
  <c r="J151" i="1"/>
  <c r="J152" i="1"/>
  <c r="J153" i="1"/>
  <c r="J154" i="1"/>
  <c r="J155" i="1"/>
  <c r="J156" i="1"/>
  <c r="J157" i="1"/>
  <c r="J158" i="1"/>
  <c r="H159" i="1"/>
  <c r="H160" i="1"/>
  <c r="H161" i="1"/>
  <c r="H162" i="1"/>
  <c r="H163" i="1"/>
  <c r="H164" i="1"/>
  <c r="H165" i="1"/>
  <c r="H166" i="1"/>
  <c r="H167" i="1"/>
  <c r="H168" i="1"/>
  <c r="H169" i="1"/>
  <c r="F159" i="1"/>
  <c r="F160" i="1"/>
  <c r="F161" i="1"/>
  <c r="F162" i="1"/>
  <c r="F163" i="1"/>
  <c r="F164" i="1"/>
  <c r="F165" i="1"/>
  <c r="F166" i="1"/>
  <c r="F167" i="1"/>
  <c r="F168" i="1"/>
  <c r="F169" i="1"/>
  <c r="H147" i="1"/>
  <c r="H148" i="1"/>
  <c r="H149" i="1"/>
  <c r="H150" i="1"/>
  <c r="H151" i="1"/>
  <c r="H152" i="1"/>
  <c r="H153" i="1"/>
  <c r="H154" i="1"/>
  <c r="H155" i="1"/>
  <c r="H156" i="1"/>
  <c r="H157" i="1"/>
  <c r="F147" i="1"/>
  <c r="F148" i="1"/>
  <c r="F149" i="1"/>
  <c r="F150" i="1"/>
  <c r="F151" i="1"/>
  <c r="F152" i="1"/>
  <c r="F153" i="1"/>
  <c r="F154" i="1"/>
  <c r="F155" i="1"/>
  <c r="F156" i="1"/>
  <c r="F157" i="1"/>
  <c r="L158" i="1" l="1"/>
  <c r="L148" i="1"/>
  <c r="L149" i="1"/>
  <c r="L150" i="1"/>
  <c r="L151" i="1"/>
  <c r="L152" i="1"/>
  <c r="L153" i="1"/>
  <c r="L154" i="1"/>
  <c r="L155" i="1"/>
  <c r="L156" i="1"/>
  <c r="L157" i="1"/>
  <c r="L135" i="1" l="1"/>
  <c r="L136" i="1"/>
  <c r="L137" i="1"/>
  <c r="L138" i="1"/>
  <c r="L139" i="1"/>
  <c r="L140" i="1"/>
  <c r="L141" i="1"/>
  <c r="L142" i="1"/>
  <c r="L143" i="1"/>
  <c r="L144" i="1"/>
  <c r="L134" i="1"/>
  <c r="F143" i="1"/>
  <c r="H143" i="1"/>
  <c r="H135" i="1" l="1"/>
  <c r="H136" i="1"/>
  <c r="H137" i="1"/>
  <c r="H138" i="1"/>
  <c r="H139" i="1"/>
  <c r="H140" i="1"/>
  <c r="H141" i="1"/>
  <c r="H142" i="1"/>
  <c r="H144" i="1"/>
  <c r="H145" i="1"/>
  <c r="F145" i="1"/>
  <c r="F135" i="1"/>
  <c r="F136" i="1"/>
  <c r="F137" i="1"/>
  <c r="F138" i="1"/>
  <c r="F139" i="1"/>
  <c r="F140" i="1"/>
  <c r="F141" i="1"/>
  <c r="F142" i="1"/>
  <c r="F144" i="1"/>
  <c r="E134" i="1"/>
  <c r="G134" i="1"/>
  <c r="F133" i="1"/>
  <c r="F132" i="1"/>
  <c r="F131" i="1"/>
  <c r="F130" i="1"/>
  <c r="F129" i="1"/>
  <c r="F128" i="1"/>
  <c r="F127" i="1"/>
  <c r="F126" i="1"/>
  <c r="F125" i="1"/>
  <c r="F124" i="1"/>
  <c r="F123" i="1"/>
  <c r="G122" i="1"/>
  <c r="H3" i="1"/>
  <c r="H4" i="1"/>
  <c r="H5" i="1"/>
  <c r="H6" i="1"/>
  <c r="H7" i="1"/>
  <c r="H8" i="1"/>
  <c r="H9" i="1"/>
  <c r="H10" i="1"/>
  <c r="H11" i="1"/>
  <c r="H12" i="1"/>
  <c r="H13" i="1"/>
  <c r="H15" i="1"/>
  <c r="H16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4" i="1"/>
  <c r="H35" i="1"/>
  <c r="H36" i="1"/>
  <c r="H37" i="1"/>
  <c r="H39" i="1"/>
  <c r="H40" i="1"/>
  <c r="H41" i="1"/>
  <c r="H42" i="1"/>
  <c r="H43" i="1"/>
  <c r="H44" i="1"/>
  <c r="H45" i="1"/>
  <c r="H46" i="1"/>
  <c r="H47" i="1"/>
  <c r="H48" i="1"/>
  <c r="H49" i="1"/>
  <c r="H51" i="1"/>
  <c r="H52" i="1"/>
  <c r="H53" i="1"/>
  <c r="H54" i="1"/>
  <c r="H55" i="1"/>
  <c r="H56" i="1"/>
  <c r="H57" i="1"/>
  <c r="H58" i="1"/>
  <c r="H59" i="1"/>
  <c r="H60" i="1"/>
  <c r="H61" i="1"/>
  <c r="H63" i="1"/>
  <c r="H64" i="1"/>
  <c r="H65" i="1"/>
  <c r="H66" i="1"/>
  <c r="H67" i="1"/>
  <c r="H68" i="1"/>
  <c r="H69" i="1"/>
  <c r="H70" i="1"/>
  <c r="H71" i="1"/>
  <c r="H72" i="1"/>
  <c r="H73" i="1"/>
  <c r="H75" i="1"/>
  <c r="H76" i="1"/>
  <c r="H77" i="1"/>
  <c r="H78" i="1"/>
  <c r="H79" i="1"/>
  <c r="H80" i="1"/>
  <c r="H81" i="1"/>
  <c r="H82" i="1"/>
  <c r="H83" i="1"/>
  <c r="H84" i="1"/>
  <c r="H85" i="1"/>
  <c r="H87" i="1"/>
  <c r="H88" i="1"/>
  <c r="H89" i="1"/>
  <c r="H90" i="1"/>
  <c r="H91" i="1"/>
  <c r="H92" i="1"/>
  <c r="H93" i="1"/>
  <c r="H94" i="1"/>
  <c r="H95" i="1"/>
  <c r="H96" i="1"/>
  <c r="H97" i="1"/>
  <c r="H99" i="1"/>
  <c r="H100" i="1"/>
  <c r="H101" i="1"/>
  <c r="H102" i="1"/>
  <c r="H103" i="1"/>
  <c r="H104" i="1"/>
  <c r="H105" i="1"/>
  <c r="H106" i="1"/>
  <c r="H107" i="1"/>
  <c r="H108" i="1"/>
  <c r="H109" i="1"/>
  <c r="H111" i="1"/>
  <c r="H112" i="1"/>
  <c r="H113" i="1"/>
  <c r="H114" i="1"/>
  <c r="H115" i="1"/>
  <c r="H116" i="1"/>
  <c r="H117" i="1"/>
  <c r="H118" i="1"/>
  <c r="H119" i="1"/>
  <c r="H120" i="1"/>
  <c r="H121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7" i="1"/>
  <c r="F28" i="1"/>
  <c r="F29" i="1"/>
  <c r="F30" i="1"/>
  <c r="F31" i="1"/>
  <c r="F32" i="1"/>
  <c r="F33" i="1"/>
  <c r="F34" i="1"/>
  <c r="F35" i="1"/>
  <c r="F36" i="1"/>
  <c r="F37" i="1"/>
  <c r="F39" i="1"/>
  <c r="F40" i="1"/>
  <c r="F41" i="1"/>
  <c r="F42" i="1"/>
  <c r="F43" i="1"/>
  <c r="F44" i="1"/>
  <c r="F45" i="1"/>
  <c r="F46" i="1"/>
  <c r="F47" i="1"/>
  <c r="F48" i="1"/>
  <c r="F49" i="1"/>
  <c r="F51" i="1"/>
  <c r="F52" i="1"/>
  <c r="F53" i="1"/>
  <c r="F54" i="1"/>
  <c r="F55" i="1"/>
  <c r="F56" i="1"/>
  <c r="F57" i="1"/>
  <c r="F58" i="1"/>
  <c r="F59" i="1"/>
  <c r="F60" i="1"/>
  <c r="F61" i="1"/>
  <c r="F63" i="1"/>
  <c r="F64" i="1"/>
  <c r="F65" i="1"/>
  <c r="F66" i="1"/>
  <c r="F67" i="1"/>
  <c r="F68" i="1"/>
  <c r="F69" i="1"/>
  <c r="F70" i="1"/>
  <c r="F71" i="1"/>
  <c r="F72" i="1"/>
  <c r="F73" i="1"/>
  <c r="F75" i="1"/>
  <c r="F76" i="1"/>
  <c r="F77" i="1"/>
  <c r="F78" i="1"/>
  <c r="F79" i="1"/>
  <c r="F80" i="1"/>
  <c r="F81" i="1"/>
  <c r="F82" i="1"/>
  <c r="F83" i="1"/>
  <c r="F84" i="1"/>
  <c r="F85" i="1"/>
  <c r="F87" i="1"/>
  <c r="F88" i="1"/>
  <c r="F89" i="1"/>
  <c r="F90" i="1"/>
  <c r="F91" i="1"/>
  <c r="F92" i="1"/>
  <c r="F93" i="1"/>
  <c r="F94" i="1"/>
  <c r="F95" i="1"/>
  <c r="F96" i="1"/>
  <c r="F97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2" i="1"/>
  <c r="G110" i="1"/>
  <c r="H110" i="1" s="1"/>
  <c r="G98" i="1"/>
  <c r="H98" i="1" s="1"/>
  <c r="G86" i="1"/>
  <c r="H86" i="1" s="1"/>
  <c r="G74" i="1"/>
  <c r="H74" i="1" s="1"/>
  <c r="G62" i="1"/>
  <c r="H62" i="1" s="1"/>
  <c r="G50" i="1"/>
  <c r="H50" i="1" s="1"/>
  <c r="G38" i="1"/>
  <c r="H38" i="1" s="1"/>
  <c r="G26" i="1"/>
  <c r="H26" i="1" s="1"/>
  <c r="G14" i="1"/>
  <c r="H14" i="1" s="1"/>
  <c r="G2" i="1"/>
  <c r="H2" i="1" s="1"/>
  <c r="E99" i="1"/>
  <c r="E98" i="1" s="1"/>
  <c r="F98" i="1" s="1"/>
  <c r="E86" i="1"/>
  <c r="F86" i="1" s="1"/>
  <c r="E74" i="1"/>
  <c r="F74" i="1" s="1"/>
  <c r="E62" i="1"/>
  <c r="F62" i="1" s="1"/>
  <c r="E50" i="1"/>
  <c r="F50" i="1" s="1"/>
  <c r="E38" i="1"/>
  <c r="F38" i="1" s="1"/>
  <c r="E26" i="1"/>
  <c r="F26" i="1" s="1"/>
  <c r="H170" i="1" l="1"/>
  <c r="H146" i="1"/>
  <c r="F158" i="1"/>
  <c r="L133" i="1"/>
  <c r="F170" i="1"/>
  <c r="F146" i="1"/>
  <c r="L147" i="1"/>
  <c r="J147" i="1"/>
  <c r="H158" i="1"/>
  <c r="H134" i="1"/>
  <c r="F134" i="1"/>
  <c r="F99" i="1"/>
</calcChain>
</file>

<file path=xl/sharedStrings.xml><?xml version="1.0" encoding="utf-8"?>
<sst xmlns="http://schemas.openxmlformats.org/spreadsheetml/2006/main" count="684" uniqueCount="66">
  <si>
    <t>Estado</t>
  </si>
  <si>
    <t>Aguascalientes</t>
  </si>
  <si>
    <t>Asientos</t>
  </si>
  <si>
    <t>Calvillo</t>
  </si>
  <si>
    <t>Cosío</t>
  </si>
  <si>
    <t>Jesús María</t>
  </si>
  <si>
    <t>Pabellón de Arteaga</t>
  </si>
  <si>
    <t>Rincón de Romos</t>
  </si>
  <si>
    <t>San José de Gracia</t>
  </si>
  <si>
    <t>Tepezalá</t>
  </si>
  <si>
    <t>El Llano</t>
  </si>
  <si>
    <t>San Francisco de los Romo</t>
  </si>
  <si>
    <t>Nombre del indicador</t>
  </si>
  <si>
    <t>Unidad de medida</t>
  </si>
  <si>
    <t>Descripción</t>
  </si>
  <si>
    <t>Frecuencia de actualización</t>
  </si>
  <si>
    <t>Mensual</t>
  </si>
  <si>
    <t>Fuente</t>
  </si>
  <si>
    <t>Cobertura temporal</t>
  </si>
  <si>
    <t>Cobertura geográfica</t>
  </si>
  <si>
    <t>Fecha de actualización</t>
  </si>
  <si>
    <t>Nota</t>
  </si>
  <si>
    <t>Proxima actualización</t>
  </si>
  <si>
    <t>CVE_MUN</t>
  </si>
  <si>
    <t>000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</si>
  <si>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</si>
  <si>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</si>
  <si>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</si>
  <si>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</si>
  <si>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</si>
  <si>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</si>
  <si>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</si>
  <si>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</si>
  <si>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</si>
  <si>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</si>
  <si>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</si>
  <si>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Año</t>
  </si>
  <si>
    <t>CVE_ENT</t>
  </si>
  <si>
    <t>NOM_ENT</t>
  </si>
  <si>
    <t>01</t>
  </si>
  <si>
    <t>Cantidad</t>
  </si>
  <si>
    <t>N_Total</t>
  </si>
  <si>
    <t xml:space="preserve">N_Promedio mensual </t>
  </si>
  <si>
    <t>D_Total</t>
  </si>
  <si>
    <t xml:space="preserve">D_Promedio mensual </t>
  </si>
  <si>
    <t>N_ Nacimientos</t>
  </si>
  <si>
    <t>D_ Defunciones</t>
  </si>
  <si>
    <t>2025-Enero</t>
  </si>
  <si>
    <t>2025-Febrero</t>
  </si>
  <si>
    <t>2025-Marzo</t>
  </si>
  <si>
    <t>Registro civil, nacimientos y defunciones a nivel municipal</t>
  </si>
  <si>
    <t>Número</t>
  </si>
  <si>
    <t>Número total de nacimientos y defunciones ocurridas y certificadas, respectivamente.</t>
  </si>
  <si>
    <t>Secretaría General de Gobierno (SEGGOB). Dirección General de Registro Civil.</t>
  </si>
  <si>
    <t>Municipal</t>
  </si>
  <si>
    <t>2025-Abril</t>
  </si>
  <si>
    <t>Nacimienttos enero-mayo</t>
  </si>
  <si>
    <t>2025-Mayo</t>
  </si>
  <si>
    <t>Mayo</t>
  </si>
  <si>
    <t>Defunciones  enero-abril</t>
  </si>
  <si>
    <t>Defunciones totales enero-mayo</t>
  </si>
  <si>
    <t>Julio 2025</t>
  </si>
  <si>
    <t>2025-Junio</t>
  </si>
  <si>
    <t>Agosto 2025</t>
  </si>
  <si>
    <t>2015 - JUN 2025</t>
  </si>
  <si>
    <t>Nacimientos y defunciones  registrados en el Registro civil a nivel municipal en el Estado de Aguascalientes.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</si>
</sst>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Bronkoh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5" fillId="0" borderId="0"/>
    <xf numFmtId="0" fontId="5" fillId="0" borderId="0"/>
    <xf numFmtId="0" fontId="1" fillId="0" borderId="0"/>
  </cellStyleXfs>
  <cellXfs count="64">
    <xf numFmtId="0" fontId="0" fillId="0" borderId="0" xfId="0"/>
    <xf numFmtId="0" fontId="0" fillId="2" borderId="0" xfId="0" applyFont="1" applyFill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/>
    <xf numFmtId="0" fontId="0" fillId="2" borderId="1" xfId="0" applyFont="1" applyFill="1" applyBorder="1" applyAlignment="1">
      <alignment vertical="center"/>
    </xf>
    <xf numFmtId="0" fontId="2" fillId="2" borderId="0" xfId="4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1" fontId="2" fillId="2" borderId="1" xfId="6" applyNumberFormat="1" applyFont="1" applyFill="1" applyBorder="1" applyAlignment="1">
      <alignment horizontal="left" vertical="center"/>
    </xf>
    <xf numFmtId="0" fontId="2" fillId="2" borderId="0" xfId="4" applyFont="1" applyFill="1"/>
    <xf numFmtId="1" fontId="1" fillId="2" borderId="1" xfId="6" applyNumberFormat="1" applyFont="1" applyFill="1" applyBorder="1" applyAlignment="1">
      <alignment horizontal="left" vertical="center"/>
    </xf>
    <xf numFmtId="0" fontId="1" fillId="2" borderId="0" xfId="4" applyFont="1" applyFill="1"/>
    <xf numFmtId="1" fontId="2" fillId="2" borderId="1" xfId="0" applyNumberFormat="1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left" vertical="center"/>
    </xf>
    <xf numFmtId="1" fontId="2" fillId="2" borderId="1" xfId="4" applyNumberFormat="1" applyFont="1" applyFill="1" applyBorder="1" applyAlignment="1">
      <alignment horizontal="left" vertical="center"/>
    </xf>
    <xf numFmtId="1" fontId="1" fillId="2" borderId="1" xfId="4" applyNumberFormat="1" applyFont="1" applyFill="1" applyBorder="1" applyAlignment="1">
      <alignment horizontal="left" vertical="center"/>
    </xf>
    <xf numFmtId="0" fontId="1" fillId="2" borderId="0" xfId="4" applyFont="1" applyFill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3" fontId="1" fillId="2" borderId="1" xfId="4" applyNumberFormat="1" applyFont="1" applyFill="1" applyBorder="1" applyAlignment="1">
      <alignment horizontal="right"/>
    </xf>
    <xf numFmtId="3" fontId="1" fillId="2" borderId="1" xfId="4" applyNumberFormat="1" applyFont="1" applyFill="1" applyBorder="1" applyAlignment="1">
      <alignment horizontal="right" vertical="center"/>
    </xf>
    <xf numFmtId="3" fontId="2" fillId="2" borderId="1" xfId="6" applyNumberFormat="1" applyFont="1" applyFill="1" applyBorder="1" applyAlignment="1">
      <alignment horizontal="right" vertical="center"/>
    </xf>
    <xf numFmtId="3" fontId="2" fillId="2" borderId="1" xfId="6" applyNumberFormat="1" applyFont="1" applyFill="1" applyBorder="1" applyAlignment="1">
      <alignment horizontal="right"/>
    </xf>
    <xf numFmtId="3" fontId="2" fillId="2" borderId="1" xfId="2" applyNumberFormat="1" applyFont="1" applyFill="1" applyBorder="1" applyAlignment="1">
      <alignment horizontal="right" vertical="center"/>
    </xf>
    <xf numFmtId="3" fontId="1" fillId="2" borderId="1" xfId="6" applyNumberFormat="1" applyFont="1" applyFill="1" applyBorder="1" applyAlignment="1">
      <alignment horizontal="right" vertical="center"/>
    </xf>
    <xf numFmtId="3" fontId="1" fillId="2" borderId="1" xfId="6" applyNumberFormat="1" applyFont="1" applyFill="1" applyBorder="1" applyAlignment="1">
      <alignment horizontal="right"/>
    </xf>
    <xf numFmtId="3" fontId="1" fillId="2" borderId="1" xfId="2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left" vertical="center"/>
    </xf>
    <xf numFmtId="3" fontId="2" fillId="2" borderId="1" xfId="4" applyNumberFormat="1" applyFont="1" applyFill="1" applyBorder="1" applyAlignment="1">
      <alignment horizontal="right"/>
    </xf>
    <xf numFmtId="3" fontId="2" fillId="2" borderId="1" xfId="4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6" fillId="2" borderId="0" xfId="0" applyFont="1" applyFill="1"/>
    <xf numFmtId="0" fontId="0" fillId="2" borderId="2" xfId="0" applyFont="1" applyFill="1" applyBorder="1" applyAlignment="1">
      <alignment vertical="center" wrapText="1"/>
    </xf>
    <xf numFmtId="0" fontId="2" fillId="2" borderId="1" xfId="3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center" vertical="center"/>
    </xf>
    <xf numFmtId="1" fontId="2" fillId="2" borderId="1" xfId="5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/>
    </xf>
    <xf numFmtId="0" fontId="0" fillId="0" borderId="0" xfId="0" applyAlignment="1"/>
    <xf numFmtId="0" fontId="0" fillId="0" borderId="1" xfId="0" applyBorder="1" applyAlignment="1"/>
    <xf numFmtId="0" fontId="0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0" xfId="4" applyFont="1" applyFill="1" applyBorder="1"/>
    <xf numFmtId="0" fontId="2" fillId="2" borderId="0" xfId="4" applyFont="1" applyFill="1" applyBorder="1"/>
    <xf numFmtId="0" fontId="2" fillId="2" borderId="0" xfId="6" applyFont="1" applyFill="1" applyBorder="1" applyAlignment="1">
      <alignment vertical="center"/>
    </xf>
    <xf numFmtId="0" fontId="2" fillId="2" borderId="0" xfId="6" applyFont="1" applyFill="1" applyBorder="1"/>
    <xf numFmtId="0" fontId="1" fillId="2" borderId="0" xfId="6" applyFont="1" applyFill="1" applyBorder="1"/>
    <xf numFmtId="0" fontId="8" fillId="2" borderId="0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Border="1"/>
    <xf numFmtId="0" fontId="8" fillId="2" borderId="0" xfId="4" applyFont="1" applyFill="1"/>
    <xf numFmtId="0" fontId="9" fillId="2" borderId="0" xfId="4" applyFont="1" applyFill="1" applyBorder="1"/>
    <xf numFmtId="0" fontId="9" fillId="2" borderId="0" xfId="4" applyFont="1" applyFill="1"/>
    <xf numFmtId="3" fontId="9" fillId="2" borderId="0" xfId="4" applyNumberFormat="1" applyFont="1" applyFill="1" applyBorder="1"/>
    <xf numFmtId="0" fontId="9" fillId="2" borderId="0" xfId="4" applyFont="1" applyFill="1" applyBorder="1" applyAlignment="1">
      <alignment horizontal="center"/>
    </xf>
    <xf numFmtId="3" fontId="10" fillId="2" borderId="0" xfId="2" applyNumberFormat="1" applyFont="1" applyFill="1" applyBorder="1" applyAlignment="1">
      <alignment horizontal="center" vertical="center"/>
    </xf>
    <xf numFmtId="3" fontId="11" fillId="2" borderId="0" xfId="4" applyNumberFormat="1" applyFont="1" applyFill="1" applyBorder="1"/>
    <xf numFmtId="0" fontId="2" fillId="2" borderId="1" xfId="4" applyFont="1" applyFill="1" applyBorder="1"/>
    <xf numFmtId="0" fontId="2" fillId="2" borderId="1" xfId="4" applyFont="1" applyFill="1" applyBorder="1" applyAlignment="1">
      <alignment horizontal="left" vertical="top"/>
    </xf>
    <xf numFmtId="0" fontId="1" fillId="2" borderId="1" xfId="4" applyFont="1" applyFill="1" applyBorder="1" applyAlignment="1">
      <alignment horizontal="right" vertical="center"/>
    </xf>
    <xf numFmtId="1" fontId="1" fillId="2" borderId="1" xfId="4" applyNumberFormat="1" applyFont="1" applyFill="1" applyBorder="1"/>
    <xf numFmtId="0" fontId="1" fillId="2" borderId="1" xfId="4" applyFont="1" applyFill="1" applyBorder="1"/>
    <xf numFmtId="0" fontId="1" fillId="2" borderId="1" xfId="4" applyFont="1" applyFill="1" applyBorder="1" applyAlignment="1">
      <alignment horizontal="left" vertical="top"/>
    </xf>
    <xf numFmtId="1" fontId="1" fillId="2" borderId="1" xfId="4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</cellXfs>
  <cellStyles count="8">
    <cellStyle name="Normal" xfId="0" builtinId="0"/>
    <cellStyle name="Normal 10 5" xfId="4" xr:uid="{B7741826-74C2-47C5-8223-67340FCE7318}"/>
    <cellStyle name="Normal 19" xfId="5" xr:uid="{3BB3ABBE-0A8C-4D2E-A7C8-19C26065F2AD}"/>
    <cellStyle name="Normal 3" xfId="6" xr:uid="{C57E0AA8-9BE6-4E64-916E-32B7F5E43EAA}"/>
    <cellStyle name="Normal 3 12" xfId="1" xr:uid="{E2484B79-C428-43EB-8A4A-ED4DD8FA3A5A}"/>
    <cellStyle name="Normal 33" xfId="7" xr:uid="{0B2AE183-065E-47E3-BDF6-6E12287E05BA}"/>
    <cellStyle name="Normal 4 13 4" xfId="3" xr:uid="{B8F35425-3118-487C-B174-1DA7C9215942}"/>
    <cellStyle name="Normal 6 8" xfId="2" xr:uid="{3266B40F-CE02-4F20-8393-2AE70F3C1479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D9F93-8F27-4255-88A9-C24BA905573F}">
  <dimension ref="A1:C12"/>
  <sheetViews>
    <sheetView tabSelected="1" workbookViewId="0">
      <selection activeCell="B12" sqref="B12"/>
    </sheetView>
  </sheetViews>
  <sheetFormatPr baseColWidth="10" defaultColWidth="11.42578125" defaultRowHeight="15"/>
  <cols>
    <col min="1" max="1" width="29.28515625" style="1" customWidth="1"/>
    <col min="2" max="2" width="90.42578125" style="1" customWidth="1"/>
    <col min="3" max="256" width="11.42578125" style="1"/>
    <col min="257" max="257" width="24.85546875" style="1" customWidth="1"/>
    <col min="258" max="258" width="122.42578125" style="1" customWidth="1"/>
    <col min="259" max="512" width="11.42578125" style="1"/>
    <col min="513" max="513" width="24.85546875" style="1" customWidth="1"/>
    <col min="514" max="514" width="122.42578125" style="1" customWidth="1"/>
    <col min="515" max="768" width="11.42578125" style="1"/>
    <col min="769" max="769" width="24.85546875" style="1" customWidth="1"/>
    <col min="770" max="770" width="122.42578125" style="1" customWidth="1"/>
    <col min="771" max="1024" width="11.42578125" style="1"/>
    <col min="1025" max="1025" width="24.85546875" style="1" customWidth="1"/>
    <col min="1026" max="1026" width="122.42578125" style="1" customWidth="1"/>
    <col min="1027" max="1280" width="11.42578125" style="1"/>
    <col min="1281" max="1281" width="24.85546875" style="1" customWidth="1"/>
    <col min="1282" max="1282" width="122.42578125" style="1" customWidth="1"/>
    <col min="1283" max="1536" width="11.42578125" style="1"/>
    <col min="1537" max="1537" width="24.85546875" style="1" customWidth="1"/>
    <col min="1538" max="1538" width="122.42578125" style="1" customWidth="1"/>
    <col min="1539" max="1792" width="11.42578125" style="1"/>
    <col min="1793" max="1793" width="24.85546875" style="1" customWidth="1"/>
    <col min="1794" max="1794" width="122.42578125" style="1" customWidth="1"/>
    <col min="1795" max="2048" width="11.42578125" style="1"/>
    <col min="2049" max="2049" width="24.85546875" style="1" customWidth="1"/>
    <col min="2050" max="2050" width="122.42578125" style="1" customWidth="1"/>
    <col min="2051" max="2304" width="11.42578125" style="1"/>
    <col min="2305" max="2305" width="24.85546875" style="1" customWidth="1"/>
    <col min="2306" max="2306" width="122.42578125" style="1" customWidth="1"/>
    <col min="2307" max="2560" width="11.42578125" style="1"/>
    <col min="2561" max="2561" width="24.85546875" style="1" customWidth="1"/>
    <col min="2562" max="2562" width="122.42578125" style="1" customWidth="1"/>
    <col min="2563" max="2816" width="11.42578125" style="1"/>
    <col min="2817" max="2817" width="24.85546875" style="1" customWidth="1"/>
    <col min="2818" max="2818" width="122.42578125" style="1" customWidth="1"/>
    <col min="2819" max="3072" width="11.42578125" style="1"/>
    <col min="3073" max="3073" width="24.85546875" style="1" customWidth="1"/>
    <col min="3074" max="3074" width="122.42578125" style="1" customWidth="1"/>
    <col min="3075" max="3328" width="11.42578125" style="1"/>
    <col min="3329" max="3329" width="24.85546875" style="1" customWidth="1"/>
    <col min="3330" max="3330" width="122.42578125" style="1" customWidth="1"/>
    <col min="3331" max="3584" width="11.42578125" style="1"/>
    <col min="3585" max="3585" width="24.85546875" style="1" customWidth="1"/>
    <col min="3586" max="3586" width="122.42578125" style="1" customWidth="1"/>
    <col min="3587" max="3840" width="11.42578125" style="1"/>
    <col min="3841" max="3841" width="24.85546875" style="1" customWidth="1"/>
    <col min="3842" max="3842" width="122.42578125" style="1" customWidth="1"/>
    <col min="3843" max="4096" width="11.42578125" style="1"/>
    <col min="4097" max="4097" width="24.85546875" style="1" customWidth="1"/>
    <col min="4098" max="4098" width="122.42578125" style="1" customWidth="1"/>
    <col min="4099" max="4352" width="11.42578125" style="1"/>
    <col min="4353" max="4353" width="24.85546875" style="1" customWidth="1"/>
    <col min="4354" max="4354" width="122.42578125" style="1" customWidth="1"/>
    <col min="4355" max="4608" width="11.42578125" style="1"/>
    <col min="4609" max="4609" width="24.85546875" style="1" customWidth="1"/>
    <col min="4610" max="4610" width="122.42578125" style="1" customWidth="1"/>
    <col min="4611" max="4864" width="11.42578125" style="1"/>
    <col min="4865" max="4865" width="24.85546875" style="1" customWidth="1"/>
    <col min="4866" max="4866" width="122.42578125" style="1" customWidth="1"/>
    <col min="4867" max="5120" width="11.42578125" style="1"/>
    <col min="5121" max="5121" width="24.85546875" style="1" customWidth="1"/>
    <col min="5122" max="5122" width="122.42578125" style="1" customWidth="1"/>
    <col min="5123" max="5376" width="11.42578125" style="1"/>
    <col min="5377" max="5377" width="24.85546875" style="1" customWidth="1"/>
    <col min="5378" max="5378" width="122.42578125" style="1" customWidth="1"/>
    <col min="5379" max="5632" width="11.42578125" style="1"/>
    <col min="5633" max="5633" width="24.85546875" style="1" customWidth="1"/>
    <col min="5634" max="5634" width="122.42578125" style="1" customWidth="1"/>
    <col min="5635" max="5888" width="11.42578125" style="1"/>
    <col min="5889" max="5889" width="24.85546875" style="1" customWidth="1"/>
    <col min="5890" max="5890" width="122.42578125" style="1" customWidth="1"/>
    <col min="5891" max="6144" width="11.42578125" style="1"/>
    <col min="6145" max="6145" width="24.85546875" style="1" customWidth="1"/>
    <col min="6146" max="6146" width="122.42578125" style="1" customWidth="1"/>
    <col min="6147" max="6400" width="11.42578125" style="1"/>
    <col min="6401" max="6401" width="24.85546875" style="1" customWidth="1"/>
    <col min="6402" max="6402" width="122.42578125" style="1" customWidth="1"/>
    <col min="6403" max="6656" width="11.42578125" style="1"/>
    <col min="6657" max="6657" width="24.85546875" style="1" customWidth="1"/>
    <col min="6658" max="6658" width="122.42578125" style="1" customWidth="1"/>
    <col min="6659" max="6912" width="11.42578125" style="1"/>
    <col min="6913" max="6913" width="24.85546875" style="1" customWidth="1"/>
    <col min="6914" max="6914" width="122.42578125" style="1" customWidth="1"/>
    <col min="6915" max="7168" width="11.42578125" style="1"/>
    <col min="7169" max="7169" width="24.85546875" style="1" customWidth="1"/>
    <col min="7170" max="7170" width="122.42578125" style="1" customWidth="1"/>
    <col min="7171" max="7424" width="11.42578125" style="1"/>
    <col min="7425" max="7425" width="24.85546875" style="1" customWidth="1"/>
    <col min="7426" max="7426" width="122.42578125" style="1" customWidth="1"/>
    <col min="7427" max="7680" width="11.42578125" style="1"/>
    <col min="7681" max="7681" width="24.85546875" style="1" customWidth="1"/>
    <col min="7682" max="7682" width="122.42578125" style="1" customWidth="1"/>
    <col min="7683" max="7936" width="11.42578125" style="1"/>
    <col min="7937" max="7937" width="24.85546875" style="1" customWidth="1"/>
    <col min="7938" max="7938" width="122.42578125" style="1" customWidth="1"/>
    <col min="7939" max="8192" width="11.42578125" style="1"/>
    <col min="8193" max="8193" width="24.85546875" style="1" customWidth="1"/>
    <col min="8194" max="8194" width="122.42578125" style="1" customWidth="1"/>
    <col min="8195" max="8448" width="11.42578125" style="1"/>
    <col min="8449" max="8449" width="24.85546875" style="1" customWidth="1"/>
    <col min="8450" max="8450" width="122.42578125" style="1" customWidth="1"/>
    <col min="8451" max="8704" width="11.42578125" style="1"/>
    <col min="8705" max="8705" width="24.85546875" style="1" customWidth="1"/>
    <col min="8706" max="8706" width="122.42578125" style="1" customWidth="1"/>
    <col min="8707" max="8960" width="11.42578125" style="1"/>
    <col min="8961" max="8961" width="24.85546875" style="1" customWidth="1"/>
    <col min="8962" max="8962" width="122.42578125" style="1" customWidth="1"/>
    <col min="8963" max="9216" width="11.42578125" style="1"/>
    <col min="9217" max="9217" width="24.85546875" style="1" customWidth="1"/>
    <col min="9218" max="9218" width="122.42578125" style="1" customWidth="1"/>
    <col min="9219" max="9472" width="11.42578125" style="1"/>
    <col min="9473" max="9473" width="24.85546875" style="1" customWidth="1"/>
    <col min="9474" max="9474" width="122.42578125" style="1" customWidth="1"/>
    <col min="9475" max="9728" width="11.42578125" style="1"/>
    <col min="9729" max="9729" width="24.85546875" style="1" customWidth="1"/>
    <col min="9730" max="9730" width="122.42578125" style="1" customWidth="1"/>
    <col min="9731" max="9984" width="11.42578125" style="1"/>
    <col min="9985" max="9985" width="24.85546875" style="1" customWidth="1"/>
    <col min="9986" max="9986" width="122.42578125" style="1" customWidth="1"/>
    <col min="9987" max="10240" width="11.42578125" style="1"/>
    <col min="10241" max="10241" width="24.85546875" style="1" customWidth="1"/>
    <col min="10242" max="10242" width="122.42578125" style="1" customWidth="1"/>
    <col min="10243" max="10496" width="11.42578125" style="1"/>
    <col min="10497" max="10497" width="24.85546875" style="1" customWidth="1"/>
    <col min="10498" max="10498" width="122.42578125" style="1" customWidth="1"/>
    <col min="10499" max="10752" width="11.42578125" style="1"/>
    <col min="10753" max="10753" width="24.85546875" style="1" customWidth="1"/>
    <col min="10754" max="10754" width="122.42578125" style="1" customWidth="1"/>
    <col min="10755" max="11008" width="11.42578125" style="1"/>
    <col min="11009" max="11009" width="24.85546875" style="1" customWidth="1"/>
    <col min="11010" max="11010" width="122.42578125" style="1" customWidth="1"/>
    <col min="11011" max="11264" width="11.42578125" style="1"/>
    <col min="11265" max="11265" width="24.85546875" style="1" customWidth="1"/>
    <col min="11266" max="11266" width="122.42578125" style="1" customWidth="1"/>
    <col min="11267" max="11520" width="11.42578125" style="1"/>
    <col min="11521" max="11521" width="24.85546875" style="1" customWidth="1"/>
    <col min="11522" max="11522" width="122.42578125" style="1" customWidth="1"/>
    <col min="11523" max="11776" width="11.42578125" style="1"/>
    <col min="11777" max="11777" width="24.85546875" style="1" customWidth="1"/>
    <col min="11778" max="11778" width="122.42578125" style="1" customWidth="1"/>
    <col min="11779" max="12032" width="11.42578125" style="1"/>
    <col min="12033" max="12033" width="24.85546875" style="1" customWidth="1"/>
    <col min="12034" max="12034" width="122.42578125" style="1" customWidth="1"/>
    <col min="12035" max="12288" width="11.42578125" style="1"/>
    <col min="12289" max="12289" width="24.85546875" style="1" customWidth="1"/>
    <col min="12290" max="12290" width="122.42578125" style="1" customWidth="1"/>
    <col min="12291" max="12544" width="11.42578125" style="1"/>
    <col min="12545" max="12545" width="24.85546875" style="1" customWidth="1"/>
    <col min="12546" max="12546" width="122.42578125" style="1" customWidth="1"/>
    <col min="12547" max="12800" width="11.42578125" style="1"/>
    <col min="12801" max="12801" width="24.85546875" style="1" customWidth="1"/>
    <col min="12802" max="12802" width="122.42578125" style="1" customWidth="1"/>
    <col min="12803" max="13056" width="11.42578125" style="1"/>
    <col min="13057" max="13057" width="24.85546875" style="1" customWidth="1"/>
    <col min="13058" max="13058" width="122.42578125" style="1" customWidth="1"/>
    <col min="13059" max="13312" width="11.42578125" style="1"/>
    <col min="13313" max="13313" width="24.85546875" style="1" customWidth="1"/>
    <col min="13314" max="13314" width="122.42578125" style="1" customWidth="1"/>
    <col min="13315" max="13568" width="11.42578125" style="1"/>
    <col min="13569" max="13569" width="24.85546875" style="1" customWidth="1"/>
    <col min="13570" max="13570" width="122.42578125" style="1" customWidth="1"/>
    <col min="13571" max="13824" width="11.42578125" style="1"/>
    <col min="13825" max="13825" width="24.85546875" style="1" customWidth="1"/>
    <col min="13826" max="13826" width="122.42578125" style="1" customWidth="1"/>
    <col min="13827" max="14080" width="11.42578125" style="1"/>
    <col min="14081" max="14081" width="24.85546875" style="1" customWidth="1"/>
    <col min="14082" max="14082" width="122.42578125" style="1" customWidth="1"/>
    <col min="14083" max="14336" width="11.42578125" style="1"/>
    <col min="14337" max="14337" width="24.85546875" style="1" customWidth="1"/>
    <col min="14338" max="14338" width="122.42578125" style="1" customWidth="1"/>
    <col min="14339" max="14592" width="11.42578125" style="1"/>
    <col min="14593" max="14593" width="24.85546875" style="1" customWidth="1"/>
    <col min="14594" max="14594" width="122.42578125" style="1" customWidth="1"/>
    <col min="14595" max="14848" width="11.42578125" style="1"/>
    <col min="14849" max="14849" width="24.85546875" style="1" customWidth="1"/>
    <col min="14850" max="14850" width="122.42578125" style="1" customWidth="1"/>
    <col min="14851" max="15104" width="11.42578125" style="1"/>
    <col min="15105" max="15105" width="24.85546875" style="1" customWidth="1"/>
    <col min="15106" max="15106" width="122.42578125" style="1" customWidth="1"/>
    <col min="15107" max="15360" width="11.42578125" style="1"/>
    <col min="15361" max="15361" width="24.85546875" style="1" customWidth="1"/>
    <col min="15362" max="15362" width="122.42578125" style="1" customWidth="1"/>
    <col min="15363" max="15616" width="11.42578125" style="1"/>
    <col min="15617" max="15617" width="24.85546875" style="1" customWidth="1"/>
    <col min="15618" max="15618" width="122.42578125" style="1" customWidth="1"/>
    <col min="15619" max="15872" width="11.42578125" style="1"/>
    <col min="15873" max="15873" width="24.85546875" style="1" customWidth="1"/>
    <col min="15874" max="15874" width="122.42578125" style="1" customWidth="1"/>
    <col min="15875" max="16128" width="11.42578125" style="1"/>
    <col min="16129" max="16129" width="24.85546875" style="1" customWidth="1"/>
    <col min="16130" max="16130" width="122.42578125" style="1" customWidth="1"/>
    <col min="16131" max="16384" width="11.42578125" style="1"/>
  </cols>
  <sheetData>
    <row r="1" spans="1:3" ht="15.75">
      <c r="A1" s="29" t="s">
        <v>50</v>
      </c>
    </row>
    <row r="2" spans="1:3" ht="30">
      <c r="A2" s="4" t="s">
        <v>12</v>
      </c>
      <c r="B2" s="37" t="s">
        <v>65</v>
      </c>
    </row>
    <row r="3" spans="1:3">
      <c r="A3" s="4" t="s">
        <v>13</v>
      </c>
      <c r="B3" s="4" t="s">
        <v>51</v>
      </c>
    </row>
    <row r="4" spans="1:3">
      <c r="A4" s="4" t="s">
        <v>14</v>
      </c>
      <c r="B4" s="2" t="s">
        <v>52</v>
      </c>
    </row>
    <row r="5" spans="1:3">
      <c r="A5" s="4" t="s">
        <v>15</v>
      </c>
      <c r="B5" s="4" t="s">
        <v>16</v>
      </c>
    </row>
    <row r="6" spans="1:3">
      <c r="A6" s="4" t="s">
        <v>17</v>
      </c>
      <c r="B6" s="28" t="s">
        <v>53</v>
      </c>
    </row>
    <row r="7" spans="1:3" ht="17.25" customHeight="1">
      <c r="A7" s="4" t="s">
        <v>18</v>
      </c>
      <c r="B7" s="36" t="s">
        <v>64</v>
      </c>
      <c r="C7" s="35"/>
    </row>
    <row r="8" spans="1:3">
      <c r="A8" s="4" t="s">
        <v>19</v>
      </c>
      <c r="B8" s="4" t="s">
        <v>54</v>
      </c>
    </row>
    <row r="9" spans="1:3">
      <c r="A9" s="4" t="s">
        <v>20</v>
      </c>
      <c r="B9" s="34" t="s">
        <v>61</v>
      </c>
    </row>
    <row r="10" spans="1:3">
      <c r="A10" s="3" t="s">
        <v>22</v>
      </c>
      <c r="B10" s="34" t="s">
        <v>63</v>
      </c>
    </row>
    <row r="11" spans="1:3">
      <c r="A11" s="62" t="s">
        <v>21</v>
      </c>
      <c r="B11" s="30" t="s">
        <v>45</v>
      </c>
    </row>
    <row r="12" spans="1:3">
      <c r="A12" s="63"/>
      <c r="B12" s="37" t="s">
        <v>46</v>
      </c>
    </row>
  </sheetData>
  <mergeCells count="1">
    <mergeCell ref="A11:A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7"/>
  <sheetViews>
    <sheetView zoomScale="80" zoomScaleNormal="80" workbookViewId="0">
      <pane ySplit="1" topLeftCell="A157" activePane="bottomLeft" state="frozen"/>
      <selection activeCell="C1" sqref="C1"/>
      <selection pane="bottomLeft" activeCell="J181" sqref="J181"/>
    </sheetView>
  </sheetViews>
  <sheetFormatPr baseColWidth="10" defaultColWidth="11.42578125" defaultRowHeight="15"/>
  <cols>
    <col min="1" max="2" width="11.42578125" style="10"/>
    <col min="3" max="3" width="30.140625" style="10" customWidth="1"/>
    <col min="4" max="4" width="15.7109375" style="15" customWidth="1"/>
    <col min="5" max="5" width="15.5703125" style="15" customWidth="1"/>
    <col min="6" max="6" width="15.5703125" style="10" customWidth="1"/>
    <col min="7" max="8" width="15.5703125" style="15" customWidth="1"/>
    <col min="9" max="9" width="11.42578125" style="40"/>
    <col min="10" max="10" width="50.28515625" style="49" customWidth="1"/>
    <col min="11" max="11" width="48" style="49" customWidth="1"/>
    <col min="12" max="12" width="11.42578125" style="49"/>
    <col min="13" max="14" width="11.42578125" style="50"/>
    <col min="15" max="16384" width="11.42578125" style="10"/>
  </cols>
  <sheetData>
    <row r="1" spans="1:14" s="5" customFormat="1" ht="30">
      <c r="A1" s="32" t="s">
        <v>37</v>
      </c>
      <c r="B1" s="32" t="s">
        <v>23</v>
      </c>
      <c r="C1" s="32" t="s">
        <v>38</v>
      </c>
      <c r="D1" s="33" t="s">
        <v>36</v>
      </c>
      <c r="E1" s="31" t="s">
        <v>41</v>
      </c>
      <c r="F1" s="16" t="s">
        <v>42</v>
      </c>
      <c r="G1" s="31" t="s">
        <v>43</v>
      </c>
      <c r="H1" s="16" t="s">
        <v>44</v>
      </c>
      <c r="I1" s="42"/>
      <c r="J1" s="45"/>
      <c r="K1" s="45"/>
      <c r="L1" s="45"/>
      <c r="M1" s="46"/>
      <c r="N1" s="46"/>
    </row>
    <row r="2" spans="1:14" s="8" customFormat="1" ht="15.75" customHeight="1">
      <c r="A2" s="25" t="s">
        <v>39</v>
      </c>
      <c r="B2" s="25" t="s">
        <v>24</v>
      </c>
      <c r="C2" s="6" t="s">
        <v>0</v>
      </c>
      <c r="D2" s="7">
        <v>2015</v>
      </c>
      <c r="E2" s="19">
        <v>26190</v>
      </c>
      <c r="F2" s="20">
        <f>E2/12</f>
        <v>2182.5</v>
      </c>
      <c r="G2" s="21">
        <f t="shared" ref="G2" si="0">SUM(G3:G13)</f>
        <v>5689</v>
      </c>
      <c r="H2" s="20">
        <f>G2/12</f>
        <v>474.08333333333331</v>
      </c>
      <c r="I2" s="43"/>
      <c r="J2" s="47"/>
      <c r="K2" s="47"/>
      <c r="L2" s="47"/>
      <c r="M2" s="48"/>
      <c r="N2" s="48"/>
    </row>
    <row r="3" spans="1:14" ht="15.75" customHeight="1">
      <c r="A3" s="25" t="s">
        <v>39</v>
      </c>
      <c r="B3" s="38" t="s">
        <v>25</v>
      </c>
      <c r="C3" s="39" t="s">
        <v>1</v>
      </c>
      <c r="D3" s="9">
        <v>2015</v>
      </c>
      <c r="E3" s="22">
        <v>17254</v>
      </c>
      <c r="F3" s="23">
        <f t="shared" ref="F3:F66" si="1">E3/12</f>
        <v>1437.8333333333333</v>
      </c>
      <c r="G3" s="24">
        <v>4155</v>
      </c>
      <c r="H3" s="23">
        <f t="shared" ref="H3:H66" si="2">G3/12</f>
        <v>346.25</v>
      </c>
      <c r="I3" s="44"/>
    </row>
    <row r="4" spans="1:14" ht="15.75" customHeight="1">
      <c r="A4" s="25" t="s">
        <v>39</v>
      </c>
      <c r="B4" s="38" t="s">
        <v>26</v>
      </c>
      <c r="C4" s="39" t="s">
        <v>2</v>
      </c>
      <c r="D4" s="9">
        <v>2015</v>
      </c>
      <c r="E4" s="22">
        <v>1007</v>
      </c>
      <c r="F4" s="23">
        <f t="shared" si="1"/>
        <v>83.916666666666671</v>
      </c>
      <c r="G4" s="24">
        <v>180</v>
      </c>
      <c r="H4" s="23">
        <f t="shared" si="2"/>
        <v>15</v>
      </c>
      <c r="I4" s="44"/>
    </row>
    <row r="5" spans="1:14" ht="15.75" customHeight="1">
      <c r="A5" s="25" t="s">
        <v>39</v>
      </c>
      <c r="B5" s="38" t="s">
        <v>27</v>
      </c>
      <c r="C5" s="39" t="s">
        <v>3</v>
      </c>
      <c r="D5" s="9">
        <v>2015</v>
      </c>
      <c r="E5" s="22">
        <v>1158</v>
      </c>
      <c r="F5" s="23">
        <f t="shared" si="1"/>
        <v>96.5</v>
      </c>
      <c r="G5" s="24">
        <v>280</v>
      </c>
      <c r="H5" s="23">
        <f t="shared" si="2"/>
        <v>23.333333333333332</v>
      </c>
      <c r="I5" s="44"/>
    </row>
    <row r="6" spans="1:14" ht="15.75" customHeight="1">
      <c r="A6" s="25" t="s">
        <v>39</v>
      </c>
      <c r="B6" s="38" t="s">
        <v>28</v>
      </c>
      <c r="C6" s="39" t="s">
        <v>4</v>
      </c>
      <c r="D6" s="9">
        <v>2015</v>
      </c>
      <c r="E6" s="22">
        <v>316</v>
      </c>
      <c r="F6" s="23">
        <f t="shared" si="1"/>
        <v>26.333333333333332</v>
      </c>
      <c r="G6" s="24">
        <v>73</v>
      </c>
      <c r="H6" s="23">
        <f t="shared" si="2"/>
        <v>6.083333333333333</v>
      </c>
      <c r="I6" s="44"/>
    </row>
    <row r="7" spans="1:14" ht="15.75" customHeight="1">
      <c r="A7" s="25" t="s">
        <v>39</v>
      </c>
      <c r="B7" s="38" t="s">
        <v>29</v>
      </c>
      <c r="C7" s="39" t="s">
        <v>5</v>
      </c>
      <c r="D7" s="9">
        <v>2015</v>
      </c>
      <c r="E7" s="22">
        <v>2511</v>
      </c>
      <c r="F7" s="23">
        <f t="shared" si="1"/>
        <v>209.25</v>
      </c>
      <c r="G7" s="24">
        <v>259</v>
      </c>
      <c r="H7" s="23">
        <f t="shared" si="2"/>
        <v>21.583333333333332</v>
      </c>
      <c r="I7" s="44"/>
    </row>
    <row r="8" spans="1:14" ht="15.75" customHeight="1">
      <c r="A8" s="25" t="s">
        <v>39</v>
      </c>
      <c r="B8" s="38" t="s">
        <v>30</v>
      </c>
      <c r="C8" s="39" t="s">
        <v>6</v>
      </c>
      <c r="D8" s="9">
        <v>2015</v>
      </c>
      <c r="E8" s="22">
        <v>1013</v>
      </c>
      <c r="F8" s="23">
        <f t="shared" si="1"/>
        <v>84.416666666666671</v>
      </c>
      <c r="G8" s="24">
        <v>167</v>
      </c>
      <c r="H8" s="23">
        <f t="shared" si="2"/>
        <v>13.916666666666666</v>
      </c>
      <c r="I8" s="44"/>
    </row>
    <row r="9" spans="1:14" ht="15.75" customHeight="1">
      <c r="A9" s="25" t="s">
        <v>39</v>
      </c>
      <c r="B9" s="38" t="s">
        <v>31</v>
      </c>
      <c r="C9" s="39" t="s">
        <v>7</v>
      </c>
      <c r="D9" s="9">
        <v>2015</v>
      </c>
      <c r="E9" s="22">
        <v>1162</v>
      </c>
      <c r="F9" s="23">
        <f t="shared" si="1"/>
        <v>96.833333333333329</v>
      </c>
      <c r="G9" s="24">
        <v>237</v>
      </c>
      <c r="H9" s="23">
        <f t="shared" si="2"/>
        <v>19.75</v>
      </c>
      <c r="I9" s="44"/>
    </row>
    <row r="10" spans="1:14" ht="15.75" customHeight="1">
      <c r="A10" s="25" t="s">
        <v>39</v>
      </c>
      <c r="B10" s="38" t="s">
        <v>32</v>
      </c>
      <c r="C10" s="39" t="s">
        <v>8</v>
      </c>
      <c r="D10" s="9">
        <v>2015</v>
      </c>
      <c r="E10" s="22">
        <v>193</v>
      </c>
      <c r="F10" s="23">
        <f t="shared" si="1"/>
        <v>16.083333333333332</v>
      </c>
      <c r="G10" s="24">
        <v>47</v>
      </c>
      <c r="H10" s="23">
        <f t="shared" si="2"/>
        <v>3.9166666666666665</v>
      </c>
      <c r="I10" s="44"/>
    </row>
    <row r="11" spans="1:14" ht="15.75" customHeight="1">
      <c r="A11" s="25" t="s">
        <v>39</v>
      </c>
      <c r="B11" s="38" t="s">
        <v>33</v>
      </c>
      <c r="C11" s="39" t="s">
        <v>9</v>
      </c>
      <c r="D11" s="9">
        <v>2015</v>
      </c>
      <c r="E11" s="22">
        <v>458</v>
      </c>
      <c r="F11" s="23">
        <f t="shared" si="1"/>
        <v>38.166666666666664</v>
      </c>
      <c r="G11" s="24">
        <v>85</v>
      </c>
      <c r="H11" s="23">
        <f t="shared" si="2"/>
        <v>7.083333333333333</v>
      </c>
      <c r="I11" s="44"/>
    </row>
    <row r="12" spans="1:14" ht="15.75" customHeight="1">
      <c r="A12" s="25" t="s">
        <v>39</v>
      </c>
      <c r="B12" s="38" t="s">
        <v>34</v>
      </c>
      <c r="C12" s="39" t="s">
        <v>10</v>
      </c>
      <c r="D12" s="9">
        <v>2015</v>
      </c>
      <c r="E12" s="22">
        <v>370</v>
      </c>
      <c r="F12" s="23">
        <f t="shared" si="1"/>
        <v>30.833333333333332</v>
      </c>
      <c r="G12" s="24">
        <v>98</v>
      </c>
      <c r="H12" s="23">
        <f t="shared" si="2"/>
        <v>8.1666666666666661</v>
      </c>
      <c r="I12" s="44"/>
    </row>
    <row r="13" spans="1:14" ht="15.75" customHeight="1">
      <c r="A13" s="25" t="s">
        <v>39</v>
      </c>
      <c r="B13" s="38" t="s">
        <v>35</v>
      </c>
      <c r="C13" s="39" t="s">
        <v>11</v>
      </c>
      <c r="D13" s="9">
        <v>2015</v>
      </c>
      <c r="E13" s="22">
        <v>748</v>
      </c>
      <c r="F13" s="23">
        <f t="shared" si="1"/>
        <v>62.333333333333336</v>
      </c>
      <c r="G13" s="24">
        <v>108</v>
      </c>
      <c r="H13" s="23">
        <f t="shared" si="2"/>
        <v>9</v>
      </c>
      <c r="I13" s="44"/>
    </row>
    <row r="14" spans="1:14" s="8" customFormat="1" ht="15.75" customHeight="1">
      <c r="A14" s="25" t="s">
        <v>39</v>
      </c>
      <c r="B14" s="25" t="s">
        <v>24</v>
      </c>
      <c r="C14" s="6" t="s">
        <v>0</v>
      </c>
      <c r="D14" s="7">
        <v>2016</v>
      </c>
      <c r="E14" s="19">
        <v>26175</v>
      </c>
      <c r="F14" s="20">
        <f t="shared" si="1"/>
        <v>2181.25</v>
      </c>
      <c r="G14" s="21">
        <f t="shared" ref="G14" si="3">SUM(G15:G25)</f>
        <v>5992</v>
      </c>
      <c r="H14" s="20">
        <f t="shared" si="2"/>
        <v>499.33333333333331</v>
      </c>
      <c r="I14" s="43"/>
      <c r="J14" s="47"/>
      <c r="K14" s="47"/>
      <c r="L14" s="47"/>
      <c r="M14" s="48" t="s">
        <v>40</v>
      </c>
      <c r="N14" s="48"/>
    </row>
    <row r="15" spans="1:14" ht="15.75" customHeight="1">
      <c r="A15" s="38" t="s">
        <v>39</v>
      </c>
      <c r="B15" s="38" t="s">
        <v>25</v>
      </c>
      <c r="C15" s="39" t="s">
        <v>1</v>
      </c>
      <c r="D15" s="9">
        <v>2016</v>
      </c>
      <c r="E15" s="22">
        <v>17102</v>
      </c>
      <c r="F15" s="23">
        <f t="shared" si="1"/>
        <v>1425.1666666666667</v>
      </c>
      <c r="G15" s="24">
        <v>4364</v>
      </c>
      <c r="H15" s="23">
        <f t="shared" si="2"/>
        <v>363.66666666666669</v>
      </c>
      <c r="I15" s="44"/>
    </row>
    <row r="16" spans="1:14" ht="15.75" customHeight="1">
      <c r="A16" s="25" t="s">
        <v>39</v>
      </c>
      <c r="B16" s="38" t="s">
        <v>26</v>
      </c>
      <c r="C16" s="39" t="s">
        <v>2</v>
      </c>
      <c r="D16" s="9">
        <v>2016</v>
      </c>
      <c r="E16" s="22">
        <v>1087</v>
      </c>
      <c r="F16" s="23">
        <f t="shared" si="1"/>
        <v>90.583333333333329</v>
      </c>
      <c r="G16" s="24">
        <v>173</v>
      </c>
      <c r="H16" s="23">
        <f t="shared" si="2"/>
        <v>14.416666666666666</v>
      </c>
      <c r="I16" s="44"/>
    </row>
    <row r="17" spans="1:14" ht="15.75" customHeight="1">
      <c r="A17" s="25" t="s">
        <v>39</v>
      </c>
      <c r="B17" s="38" t="s">
        <v>27</v>
      </c>
      <c r="C17" s="39" t="s">
        <v>3</v>
      </c>
      <c r="D17" s="9">
        <v>2016</v>
      </c>
      <c r="E17" s="22">
        <v>1166</v>
      </c>
      <c r="F17" s="23">
        <f t="shared" si="1"/>
        <v>97.166666666666671</v>
      </c>
      <c r="G17" s="24">
        <v>306</v>
      </c>
      <c r="H17" s="23">
        <f t="shared" si="2"/>
        <v>25.5</v>
      </c>
      <c r="I17" s="44"/>
    </row>
    <row r="18" spans="1:14" ht="15.75" customHeight="1">
      <c r="A18" s="25" t="s">
        <v>39</v>
      </c>
      <c r="B18" s="38" t="s">
        <v>28</v>
      </c>
      <c r="C18" s="39" t="s">
        <v>4</v>
      </c>
      <c r="D18" s="9">
        <v>2016</v>
      </c>
      <c r="E18" s="22">
        <v>271</v>
      </c>
      <c r="F18" s="23">
        <f t="shared" si="1"/>
        <v>22.583333333333332</v>
      </c>
      <c r="G18" s="24">
        <v>73</v>
      </c>
      <c r="H18" s="23">
        <f t="shared" si="2"/>
        <v>6.083333333333333</v>
      </c>
      <c r="I18" s="44"/>
    </row>
    <row r="19" spans="1:14" ht="15.75" customHeight="1">
      <c r="A19" s="25" t="s">
        <v>39</v>
      </c>
      <c r="B19" s="38" t="s">
        <v>29</v>
      </c>
      <c r="C19" s="39" t="s">
        <v>5</v>
      </c>
      <c r="D19" s="9">
        <v>2016</v>
      </c>
      <c r="E19" s="22">
        <v>2313</v>
      </c>
      <c r="F19" s="23">
        <f t="shared" si="1"/>
        <v>192.75</v>
      </c>
      <c r="G19" s="24">
        <v>276</v>
      </c>
      <c r="H19" s="23">
        <f t="shared" si="2"/>
        <v>23</v>
      </c>
      <c r="I19" s="44"/>
    </row>
    <row r="20" spans="1:14" ht="15.75" customHeight="1">
      <c r="A20" s="38" t="s">
        <v>39</v>
      </c>
      <c r="B20" s="38" t="s">
        <v>30</v>
      </c>
      <c r="C20" s="39" t="s">
        <v>6</v>
      </c>
      <c r="D20" s="9">
        <v>2016</v>
      </c>
      <c r="E20" s="22">
        <v>1077</v>
      </c>
      <c r="F20" s="23">
        <f t="shared" si="1"/>
        <v>89.75</v>
      </c>
      <c r="G20" s="24">
        <v>197</v>
      </c>
      <c r="H20" s="23">
        <f t="shared" si="2"/>
        <v>16.416666666666668</v>
      </c>
      <c r="I20" s="44"/>
    </row>
    <row r="21" spans="1:14" s="8" customFormat="1" ht="15.75" customHeight="1">
      <c r="A21" s="25" t="s">
        <v>39</v>
      </c>
      <c r="B21" s="38" t="s">
        <v>31</v>
      </c>
      <c r="C21" s="39" t="s">
        <v>7</v>
      </c>
      <c r="D21" s="9">
        <v>2016</v>
      </c>
      <c r="E21" s="19">
        <v>1327</v>
      </c>
      <c r="F21" s="23">
        <f t="shared" si="1"/>
        <v>110.58333333333333</v>
      </c>
      <c r="G21" s="24">
        <v>237</v>
      </c>
      <c r="H21" s="23">
        <f t="shared" si="2"/>
        <v>19.75</v>
      </c>
      <c r="I21" s="43"/>
      <c r="J21" s="47"/>
      <c r="K21" s="47"/>
      <c r="L21" s="47"/>
      <c r="M21" s="48"/>
      <c r="N21" s="48"/>
    </row>
    <row r="22" spans="1:14" ht="15.75" customHeight="1">
      <c r="A22" s="25" t="s">
        <v>39</v>
      </c>
      <c r="B22" s="38" t="s">
        <v>32</v>
      </c>
      <c r="C22" s="39" t="s">
        <v>8</v>
      </c>
      <c r="D22" s="9">
        <v>2016</v>
      </c>
      <c r="E22" s="22">
        <v>237</v>
      </c>
      <c r="F22" s="23">
        <f t="shared" si="1"/>
        <v>19.75</v>
      </c>
      <c r="G22" s="24">
        <v>45</v>
      </c>
      <c r="H22" s="23">
        <f t="shared" si="2"/>
        <v>3.75</v>
      </c>
      <c r="I22" s="44"/>
    </row>
    <row r="23" spans="1:14" ht="15.75" customHeight="1">
      <c r="A23" s="25" t="s">
        <v>39</v>
      </c>
      <c r="B23" s="38" t="s">
        <v>33</v>
      </c>
      <c r="C23" s="39" t="s">
        <v>9</v>
      </c>
      <c r="D23" s="9">
        <v>2016</v>
      </c>
      <c r="E23" s="22">
        <v>489</v>
      </c>
      <c r="F23" s="23">
        <f t="shared" si="1"/>
        <v>40.75</v>
      </c>
      <c r="G23" s="24">
        <v>104</v>
      </c>
      <c r="H23" s="23">
        <f t="shared" si="2"/>
        <v>8.6666666666666661</v>
      </c>
      <c r="I23" s="44"/>
    </row>
    <row r="24" spans="1:14" ht="15.75" customHeight="1">
      <c r="A24" s="25" t="s">
        <v>39</v>
      </c>
      <c r="B24" s="38" t="s">
        <v>34</v>
      </c>
      <c r="C24" s="39" t="s">
        <v>10</v>
      </c>
      <c r="D24" s="9">
        <v>2016</v>
      </c>
      <c r="E24" s="22">
        <v>369</v>
      </c>
      <c r="F24" s="23">
        <f t="shared" si="1"/>
        <v>30.75</v>
      </c>
      <c r="G24" s="24">
        <v>94</v>
      </c>
      <c r="H24" s="23">
        <f t="shared" si="2"/>
        <v>7.833333333333333</v>
      </c>
      <c r="I24" s="44"/>
    </row>
    <row r="25" spans="1:14" ht="15.75" customHeight="1">
      <c r="A25" s="25" t="s">
        <v>39</v>
      </c>
      <c r="B25" s="38" t="s">
        <v>35</v>
      </c>
      <c r="C25" s="39" t="s">
        <v>11</v>
      </c>
      <c r="D25" s="9">
        <v>2016</v>
      </c>
      <c r="E25" s="22">
        <v>737</v>
      </c>
      <c r="F25" s="23">
        <f t="shared" si="1"/>
        <v>61.416666666666664</v>
      </c>
      <c r="G25" s="24">
        <v>123</v>
      </c>
      <c r="H25" s="23">
        <f t="shared" si="2"/>
        <v>10.25</v>
      </c>
      <c r="I25" s="44"/>
    </row>
    <row r="26" spans="1:14" s="8" customFormat="1" ht="15.75" customHeight="1">
      <c r="A26" s="25" t="s">
        <v>39</v>
      </c>
      <c r="B26" s="25" t="s">
        <v>24</v>
      </c>
      <c r="C26" s="6" t="s">
        <v>0</v>
      </c>
      <c r="D26" s="11">
        <v>2017</v>
      </c>
      <c r="E26" s="21">
        <f>SUM(E27:E37)</f>
        <v>26738</v>
      </c>
      <c r="F26" s="20">
        <f t="shared" si="1"/>
        <v>2228.1666666666665</v>
      </c>
      <c r="G26" s="21">
        <f>SUM(G27:G37)</f>
        <v>6219</v>
      </c>
      <c r="H26" s="20">
        <f t="shared" si="2"/>
        <v>518.25</v>
      </c>
      <c r="I26" s="43"/>
      <c r="J26" s="47"/>
      <c r="K26" s="47"/>
      <c r="L26" s="47"/>
      <c r="M26" s="48"/>
      <c r="N26" s="48"/>
    </row>
    <row r="27" spans="1:14" ht="15.75" customHeight="1">
      <c r="A27" s="25" t="s">
        <v>39</v>
      </c>
      <c r="B27" s="38" t="s">
        <v>25</v>
      </c>
      <c r="C27" s="39" t="s">
        <v>1</v>
      </c>
      <c r="D27" s="12">
        <v>2017</v>
      </c>
      <c r="E27" s="24">
        <v>18171</v>
      </c>
      <c r="F27" s="23">
        <f t="shared" si="1"/>
        <v>1514.25</v>
      </c>
      <c r="G27" s="24">
        <v>4526</v>
      </c>
      <c r="H27" s="23">
        <f t="shared" si="2"/>
        <v>377.16666666666669</v>
      </c>
      <c r="I27" s="44"/>
    </row>
    <row r="28" spans="1:14" ht="15.75" customHeight="1">
      <c r="A28" s="25" t="s">
        <v>39</v>
      </c>
      <c r="B28" s="38" t="s">
        <v>26</v>
      </c>
      <c r="C28" s="39" t="s">
        <v>2</v>
      </c>
      <c r="D28" s="12">
        <v>2017</v>
      </c>
      <c r="E28" s="24">
        <v>960</v>
      </c>
      <c r="F28" s="23">
        <f t="shared" si="1"/>
        <v>80</v>
      </c>
      <c r="G28" s="24">
        <v>192</v>
      </c>
      <c r="H28" s="23">
        <f t="shared" si="2"/>
        <v>16</v>
      </c>
      <c r="I28" s="44"/>
    </row>
    <row r="29" spans="1:14" ht="15.75" customHeight="1">
      <c r="A29" s="25" t="s">
        <v>39</v>
      </c>
      <c r="B29" s="38" t="s">
        <v>27</v>
      </c>
      <c r="C29" s="39" t="s">
        <v>3</v>
      </c>
      <c r="D29" s="12">
        <v>2017</v>
      </c>
      <c r="E29" s="24">
        <v>1158</v>
      </c>
      <c r="F29" s="23">
        <f t="shared" si="1"/>
        <v>96.5</v>
      </c>
      <c r="G29" s="24">
        <v>337</v>
      </c>
      <c r="H29" s="23">
        <f t="shared" si="2"/>
        <v>28.083333333333332</v>
      </c>
      <c r="I29" s="44"/>
    </row>
    <row r="30" spans="1:14" ht="15.75" customHeight="1">
      <c r="A30" s="25" t="s">
        <v>39</v>
      </c>
      <c r="B30" s="38" t="s">
        <v>28</v>
      </c>
      <c r="C30" s="39" t="s">
        <v>4</v>
      </c>
      <c r="D30" s="12">
        <v>2017</v>
      </c>
      <c r="E30" s="24">
        <v>396</v>
      </c>
      <c r="F30" s="23">
        <f t="shared" si="1"/>
        <v>33</v>
      </c>
      <c r="G30" s="24">
        <v>75</v>
      </c>
      <c r="H30" s="23">
        <f t="shared" si="2"/>
        <v>6.25</v>
      </c>
      <c r="I30" s="44"/>
    </row>
    <row r="31" spans="1:14" ht="15.75" customHeight="1">
      <c r="A31" s="25" t="s">
        <v>39</v>
      </c>
      <c r="B31" s="38" t="s">
        <v>29</v>
      </c>
      <c r="C31" s="39" t="s">
        <v>5</v>
      </c>
      <c r="D31" s="12">
        <v>2017</v>
      </c>
      <c r="E31" s="24">
        <v>2024</v>
      </c>
      <c r="F31" s="23">
        <f t="shared" si="1"/>
        <v>168.66666666666666</v>
      </c>
      <c r="G31" s="24">
        <v>263</v>
      </c>
      <c r="H31" s="23">
        <f t="shared" si="2"/>
        <v>21.916666666666668</v>
      </c>
      <c r="I31" s="44"/>
    </row>
    <row r="32" spans="1:14" ht="15.75" customHeight="1">
      <c r="A32" s="25" t="s">
        <v>39</v>
      </c>
      <c r="B32" s="38" t="s">
        <v>30</v>
      </c>
      <c r="C32" s="39" t="s">
        <v>6</v>
      </c>
      <c r="D32" s="12">
        <v>2017</v>
      </c>
      <c r="E32" s="24">
        <v>1006</v>
      </c>
      <c r="F32" s="23">
        <f t="shared" si="1"/>
        <v>83.833333333333329</v>
      </c>
      <c r="G32" s="24">
        <v>230</v>
      </c>
      <c r="H32" s="23">
        <f t="shared" si="2"/>
        <v>19.166666666666668</v>
      </c>
      <c r="I32" s="44"/>
    </row>
    <row r="33" spans="1:14" ht="15.75" customHeight="1">
      <c r="A33" s="25" t="s">
        <v>39</v>
      </c>
      <c r="B33" s="38" t="s">
        <v>31</v>
      </c>
      <c r="C33" s="39" t="s">
        <v>7</v>
      </c>
      <c r="D33" s="12">
        <v>2017</v>
      </c>
      <c r="E33" s="24">
        <v>1338</v>
      </c>
      <c r="F33" s="23">
        <f t="shared" si="1"/>
        <v>111.5</v>
      </c>
      <c r="G33" s="24">
        <v>254</v>
      </c>
      <c r="H33" s="23">
        <f t="shared" si="2"/>
        <v>21.166666666666668</v>
      </c>
      <c r="I33" s="44"/>
    </row>
    <row r="34" spans="1:14">
      <c r="A34" s="25" t="s">
        <v>39</v>
      </c>
      <c r="B34" s="38" t="s">
        <v>32</v>
      </c>
      <c r="C34" s="39" t="s">
        <v>8</v>
      </c>
      <c r="D34" s="12">
        <v>2017</v>
      </c>
      <c r="E34" s="24">
        <v>197</v>
      </c>
      <c r="F34" s="23">
        <f t="shared" si="1"/>
        <v>16.416666666666668</v>
      </c>
      <c r="G34" s="24">
        <v>44</v>
      </c>
      <c r="H34" s="23">
        <f t="shared" si="2"/>
        <v>3.6666666666666665</v>
      </c>
      <c r="I34" s="44"/>
    </row>
    <row r="35" spans="1:14">
      <c r="A35" s="25" t="s">
        <v>39</v>
      </c>
      <c r="B35" s="38" t="s">
        <v>33</v>
      </c>
      <c r="C35" s="39" t="s">
        <v>9</v>
      </c>
      <c r="D35" s="12">
        <v>2017</v>
      </c>
      <c r="E35" s="24">
        <v>404</v>
      </c>
      <c r="F35" s="23">
        <f t="shared" si="1"/>
        <v>33.666666666666664</v>
      </c>
      <c r="G35" s="24">
        <v>78</v>
      </c>
      <c r="H35" s="23">
        <f t="shared" si="2"/>
        <v>6.5</v>
      </c>
      <c r="I35" s="44"/>
    </row>
    <row r="36" spans="1:14">
      <c r="A36" s="25" t="s">
        <v>39</v>
      </c>
      <c r="B36" s="38" t="s">
        <v>34</v>
      </c>
      <c r="C36" s="39" t="s">
        <v>10</v>
      </c>
      <c r="D36" s="12">
        <v>2017</v>
      </c>
      <c r="E36" s="24">
        <v>378</v>
      </c>
      <c r="F36" s="23">
        <f t="shared" si="1"/>
        <v>31.5</v>
      </c>
      <c r="G36" s="24">
        <v>105</v>
      </c>
      <c r="H36" s="23">
        <f t="shared" si="2"/>
        <v>8.75</v>
      </c>
      <c r="I36" s="44"/>
    </row>
    <row r="37" spans="1:14">
      <c r="A37" s="25" t="s">
        <v>39</v>
      </c>
      <c r="B37" s="38" t="s">
        <v>35</v>
      </c>
      <c r="C37" s="39" t="s">
        <v>11</v>
      </c>
      <c r="D37" s="12">
        <v>2017</v>
      </c>
      <c r="E37" s="24">
        <v>706</v>
      </c>
      <c r="F37" s="23">
        <f t="shared" si="1"/>
        <v>58.833333333333336</v>
      </c>
      <c r="G37" s="24">
        <v>115</v>
      </c>
      <c r="H37" s="23">
        <f t="shared" si="2"/>
        <v>9.5833333333333339</v>
      </c>
    </row>
    <row r="38" spans="1:14" s="8" customFormat="1">
      <c r="A38" s="25" t="s">
        <v>39</v>
      </c>
      <c r="B38" s="25" t="s">
        <v>24</v>
      </c>
      <c r="C38" s="6" t="s">
        <v>0</v>
      </c>
      <c r="D38" s="11">
        <v>2018</v>
      </c>
      <c r="E38" s="21">
        <f t="shared" ref="E38" si="4">SUM(E39:E49)</f>
        <v>25723</v>
      </c>
      <c r="F38" s="20">
        <f t="shared" si="1"/>
        <v>2143.5833333333335</v>
      </c>
      <c r="G38" s="21">
        <f t="shared" ref="G38" si="5">SUM(G39:G49)</f>
        <v>6332</v>
      </c>
      <c r="H38" s="20">
        <f t="shared" si="2"/>
        <v>527.66666666666663</v>
      </c>
      <c r="I38" s="41"/>
      <c r="J38" s="47"/>
      <c r="K38" s="47"/>
      <c r="L38" s="47"/>
      <c r="M38" s="48"/>
      <c r="N38" s="48"/>
    </row>
    <row r="39" spans="1:14">
      <c r="A39" s="25" t="s">
        <v>39</v>
      </c>
      <c r="B39" s="38" t="s">
        <v>25</v>
      </c>
      <c r="C39" s="39" t="s">
        <v>1</v>
      </c>
      <c r="D39" s="12">
        <v>2018</v>
      </c>
      <c r="E39" s="24">
        <v>17238</v>
      </c>
      <c r="F39" s="23">
        <f t="shared" si="1"/>
        <v>1436.5</v>
      </c>
      <c r="G39" s="24">
        <v>4718</v>
      </c>
      <c r="H39" s="23">
        <f t="shared" si="2"/>
        <v>393.16666666666669</v>
      </c>
    </row>
    <row r="40" spans="1:14">
      <c r="A40" s="25" t="s">
        <v>39</v>
      </c>
      <c r="B40" s="38" t="s">
        <v>26</v>
      </c>
      <c r="C40" s="39" t="s">
        <v>2</v>
      </c>
      <c r="D40" s="12">
        <v>2018</v>
      </c>
      <c r="E40" s="24">
        <v>982</v>
      </c>
      <c r="F40" s="23">
        <f t="shared" si="1"/>
        <v>81.833333333333329</v>
      </c>
      <c r="G40" s="24">
        <v>182</v>
      </c>
      <c r="H40" s="23">
        <f t="shared" si="2"/>
        <v>15.166666666666666</v>
      </c>
    </row>
    <row r="41" spans="1:14">
      <c r="A41" s="25" t="s">
        <v>39</v>
      </c>
      <c r="B41" s="38" t="s">
        <v>27</v>
      </c>
      <c r="C41" s="39" t="s">
        <v>3</v>
      </c>
      <c r="D41" s="12">
        <v>2018</v>
      </c>
      <c r="E41" s="24">
        <v>1210</v>
      </c>
      <c r="F41" s="23">
        <f t="shared" si="1"/>
        <v>100.83333333333333</v>
      </c>
      <c r="G41" s="24">
        <v>318</v>
      </c>
      <c r="H41" s="23">
        <f t="shared" si="2"/>
        <v>26.5</v>
      </c>
    </row>
    <row r="42" spans="1:14">
      <c r="A42" s="25" t="s">
        <v>39</v>
      </c>
      <c r="B42" s="38" t="s">
        <v>28</v>
      </c>
      <c r="C42" s="39" t="s">
        <v>4</v>
      </c>
      <c r="D42" s="12">
        <v>2018</v>
      </c>
      <c r="E42" s="24">
        <v>376</v>
      </c>
      <c r="F42" s="23">
        <f t="shared" si="1"/>
        <v>31.333333333333332</v>
      </c>
      <c r="G42" s="24">
        <v>79</v>
      </c>
      <c r="H42" s="23">
        <f t="shared" si="2"/>
        <v>6.583333333333333</v>
      </c>
    </row>
    <row r="43" spans="1:14">
      <c r="A43" s="25" t="s">
        <v>39</v>
      </c>
      <c r="B43" s="38" t="s">
        <v>29</v>
      </c>
      <c r="C43" s="39" t="s">
        <v>5</v>
      </c>
      <c r="D43" s="12">
        <v>2018</v>
      </c>
      <c r="E43" s="24">
        <v>1910</v>
      </c>
      <c r="F43" s="23">
        <f t="shared" si="1"/>
        <v>159.16666666666666</v>
      </c>
      <c r="G43" s="24">
        <v>229</v>
      </c>
      <c r="H43" s="23">
        <f t="shared" si="2"/>
        <v>19.083333333333332</v>
      </c>
    </row>
    <row r="44" spans="1:14">
      <c r="A44" s="25" t="s">
        <v>39</v>
      </c>
      <c r="B44" s="38" t="s">
        <v>30</v>
      </c>
      <c r="C44" s="39" t="s">
        <v>6</v>
      </c>
      <c r="D44" s="12">
        <v>2018</v>
      </c>
      <c r="E44" s="24">
        <v>1094</v>
      </c>
      <c r="F44" s="23">
        <f t="shared" si="1"/>
        <v>91.166666666666671</v>
      </c>
      <c r="G44" s="24">
        <v>275</v>
      </c>
      <c r="H44" s="23">
        <f t="shared" si="2"/>
        <v>22.916666666666668</v>
      </c>
    </row>
    <row r="45" spans="1:14">
      <c r="A45" s="25" t="s">
        <v>39</v>
      </c>
      <c r="B45" s="38" t="s">
        <v>31</v>
      </c>
      <c r="C45" s="39" t="s">
        <v>7</v>
      </c>
      <c r="D45" s="12">
        <v>2018</v>
      </c>
      <c r="E45" s="24">
        <v>1249</v>
      </c>
      <c r="F45" s="23">
        <f t="shared" si="1"/>
        <v>104.08333333333333</v>
      </c>
      <c r="G45" s="24">
        <v>186</v>
      </c>
      <c r="H45" s="23">
        <f t="shared" si="2"/>
        <v>15.5</v>
      </c>
    </row>
    <row r="46" spans="1:14">
      <c r="A46" s="25" t="s">
        <v>39</v>
      </c>
      <c r="B46" s="38" t="s">
        <v>32</v>
      </c>
      <c r="C46" s="39" t="s">
        <v>8</v>
      </c>
      <c r="D46" s="12">
        <v>2018</v>
      </c>
      <c r="E46" s="24">
        <v>216</v>
      </c>
      <c r="F46" s="23">
        <f t="shared" si="1"/>
        <v>18</v>
      </c>
      <c r="G46" s="24">
        <v>43</v>
      </c>
      <c r="H46" s="23">
        <f t="shared" si="2"/>
        <v>3.5833333333333335</v>
      </c>
    </row>
    <row r="47" spans="1:14">
      <c r="A47" s="25" t="s">
        <v>39</v>
      </c>
      <c r="B47" s="38" t="s">
        <v>33</v>
      </c>
      <c r="C47" s="39" t="s">
        <v>9</v>
      </c>
      <c r="D47" s="12">
        <v>2018</v>
      </c>
      <c r="E47" s="24">
        <v>322</v>
      </c>
      <c r="F47" s="23">
        <f t="shared" si="1"/>
        <v>26.833333333333332</v>
      </c>
      <c r="G47" s="24">
        <v>95</v>
      </c>
      <c r="H47" s="23">
        <f t="shared" si="2"/>
        <v>7.916666666666667</v>
      </c>
    </row>
    <row r="48" spans="1:14">
      <c r="A48" s="25" t="s">
        <v>39</v>
      </c>
      <c r="B48" s="38" t="s">
        <v>34</v>
      </c>
      <c r="C48" s="39" t="s">
        <v>10</v>
      </c>
      <c r="D48" s="12">
        <v>2018</v>
      </c>
      <c r="E48" s="24">
        <v>403</v>
      </c>
      <c r="F48" s="23">
        <f t="shared" si="1"/>
        <v>33.583333333333336</v>
      </c>
      <c r="G48" s="24">
        <v>93</v>
      </c>
      <c r="H48" s="23">
        <f t="shared" si="2"/>
        <v>7.75</v>
      </c>
    </row>
    <row r="49" spans="1:14">
      <c r="A49" s="25" t="s">
        <v>39</v>
      </c>
      <c r="B49" s="38" t="s">
        <v>35</v>
      </c>
      <c r="C49" s="39" t="s">
        <v>11</v>
      </c>
      <c r="D49" s="12">
        <v>2018</v>
      </c>
      <c r="E49" s="24">
        <v>723</v>
      </c>
      <c r="F49" s="23">
        <f t="shared" si="1"/>
        <v>60.25</v>
      </c>
      <c r="G49" s="24">
        <v>114</v>
      </c>
      <c r="H49" s="23">
        <f t="shared" si="2"/>
        <v>9.5</v>
      </c>
    </row>
    <row r="50" spans="1:14" s="8" customFormat="1">
      <c r="A50" s="25" t="s">
        <v>39</v>
      </c>
      <c r="B50" s="25" t="s">
        <v>24</v>
      </c>
      <c r="C50" s="6" t="s">
        <v>0</v>
      </c>
      <c r="D50" s="7">
        <v>2019</v>
      </c>
      <c r="E50" s="21">
        <f t="shared" ref="E50" si="6">SUM(E51:E61)</f>
        <v>24793</v>
      </c>
      <c r="F50" s="20">
        <f t="shared" si="1"/>
        <v>2066.0833333333335</v>
      </c>
      <c r="G50" s="21">
        <f t="shared" ref="G50" si="7">SUM(G51:G61)</f>
        <v>6882</v>
      </c>
      <c r="H50" s="20">
        <f t="shared" si="2"/>
        <v>573.5</v>
      </c>
      <c r="I50" s="41"/>
      <c r="J50" s="47"/>
      <c r="K50" s="47"/>
      <c r="L50" s="47"/>
      <c r="M50" s="48"/>
      <c r="N50" s="48"/>
    </row>
    <row r="51" spans="1:14">
      <c r="A51" s="25" t="s">
        <v>39</v>
      </c>
      <c r="B51" s="38" t="s">
        <v>25</v>
      </c>
      <c r="C51" s="39" t="s">
        <v>1</v>
      </c>
      <c r="D51" s="9">
        <v>2019</v>
      </c>
      <c r="E51" s="24">
        <v>16611</v>
      </c>
      <c r="F51" s="23">
        <f t="shared" si="1"/>
        <v>1384.25</v>
      </c>
      <c r="G51" s="24">
        <v>5134</v>
      </c>
      <c r="H51" s="23">
        <f t="shared" si="2"/>
        <v>427.83333333333331</v>
      </c>
    </row>
    <row r="52" spans="1:14">
      <c r="A52" s="25" t="s">
        <v>39</v>
      </c>
      <c r="B52" s="38" t="s">
        <v>26</v>
      </c>
      <c r="C52" s="39" t="s">
        <v>2</v>
      </c>
      <c r="D52" s="9">
        <v>2019</v>
      </c>
      <c r="E52" s="24">
        <v>861</v>
      </c>
      <c r="F52" s="23">
        <f t="shared" si="1"/>
        <v>71.75</v>
      </c>
      <c r="G52" s="24">
        <v>179</v>
      </c>
      <c r="H52" s="23">
        <f t="shared" si="2"/>
        <v>14.916666666666666</v>
      </c>
    </row>
    <row r="53" spans="1:14">
      <c r="A53" s="25" t="s">
        <v>39</v>
      </c>
      <c r="B53" s="38" t="s">
        <v>27</v>
      </c>
      <c r="C53" s="39" t="s">
        <v>3</v>
      </c>
      <c r="D53" s="9">
        <v>2019</v>
      </c>
      <c r="E53" s="24">
        <v>1067</v>
      </c>
      <c r="F53" s="23">
        <f t="shared" si="1"/>
        <v>88.916666666666671</v>
      </c>
      <c r="G53" s="24">
        <v>344</v>
      </c>
      <c r="H53" s="23">
        <f t="shared" si="2"/>
        <v>28.666666666666668</v>
      </c>
    </row>
    <row r="54" spans="1:14">
      <c r="A54" s="25" t="s">
        <v>39</v>
      </c>
      <c r="B54" s="38" t="s">
        <v>28</v>
      </c>
      <c r="C54" s="39" t="s">
        <v>4</v>
      </c>
      <c r="D54" s="9">
        <v>2019</v>
      </c>
      <c r="E54" s="24">
        <v>396</v>
      </c>
      <c r="F54" s="23">
        <f t="shared" si="1"/>
        <v>33</v>
      </c>
      <c r="G54" s="24">
        <v>80</v>
      </c>
      <c r="H54" s="23">
        <f t="shared" si="2"/>
        <v>6.666666666666667</v>
      </c>
    </row>
    <row r="55" spans="1:14">
      <c r="A55" s="25" t="s">
        <v>39</v>
      </c>
      <c r="B55" s="38" t="s">
        <v>29</v>
      </c>
      <c r="C55" s="39" t="s">
        <v>5</v>
      </c>
      <c r="D55" s="9">
        <v>2019</v>
      </c>
      <c r="E55" s="24">
        <v>1983</v>
      </c>
      <c r="F55" s="23">
        <f t="shared" si="1"/>
        <v>165.25</v>
      </c>
      <c r="G55" s="24">
        <v>234</v>
      </c>
      <c r="H55" s="23">
        <f t="shared" si="2"/>
        <v>19.5</v>
      </c>
    </row>
    <row r="56" spans="1:14">
      <c r="A56" s="25" t="s">
        <v>39</v>
      </c>
      <c r="B56" s="38" t="s">
        <v>30</v>
      </c>
      <c r="C56" s="39" t="s">
        <v>6</v>
      </c>
      <c r="D56" s="9">
        <v>2019</v>
      </c>
      <c r="E56" s="24">
        <v>951</v>
      </c>
      <c r="F56" s="23">
        <f t="shared" si="1"/>
        <v>79.25</v>
      </c>
      <c r="G56" s="24">
        <v>259</v>
      </c>
      <c r="H56" s="23">
        <f t="shared" si="2"/>
        <v>21.583333333333332</v>
      </c>
    </row>
    <row r="57" spans="1:14">
      <c r="A57" s="25" t="s">
        <v>39</v>
      </c>
      <c r="B57" s="38" t="s">
        <v>31</v>
      </c>
      <c r="C57" s="39" t="s">
        <v>7</v>
      </c>
      <c r="D57" s="9">
        <v>2019</v>
      </c>
      <c r="E57" s="24">
        <v>1167</v>
      </c>
      <c r="F57" s="23">
        <f t="shared" si="1"/>
        <v>97.25</v>
      </c>
      <c r="G57" s="24">
        <v>275</v>
      </c>
      <c r="H57" s="23">
        <f t="shared" si="2"/>
        <v>22.916666666666668</v>
      </c>
    </row>
    <row r="58" spans="1:14">
      <c r="A58" s="25" t="s">
        <v>39</v>
      </c>
      <c r="B58" s="38" t="s">
        <v>32</v>
      </c>
      <c r="C58" s="39" t="s">
        <v>8</v>
      </c>
      <c r="D58" s="9">
        <v>2019</v>
      </c>
      <c r="E58" s="24">
        <v>247</v>
      </c>
      <c r="F58" s="23">
        <f t="shared" si="1"/>
        <v>20.583333333333332</v>
      </c>
      <c r="G58" s="24">
        <v>52</v>
      </c>
      <c r="H58" s="23">
        <f t="shared" si="2"/>
        <v>4.333333333333333</v>
      </c>
    </row>
    <row r="59" spans="1:14">
      <c r="A59" s="25" t="s">
        <v>39</v>
      </c>
      <c r="B59" s="38" t="s">
        <v>33</v>
      </c>
      <c r="C59" s="39" t="s">
        <v>9</v>
      </c>
      <c r="D59" s="9">
        <v>2019</v>
      </c>
      <c r="E59" s="24">
        <v>367</v>
      </c>
      <c r="F59" s="23">
        <f t="shared" si="1"/>
        <v>30.583333333333332</v>
      </c>
      <c r="G59" s="24">
        <v>106</v>
      </c>
      <c r="H59" s="23">
        <f t="shared" si="2"/>
        <v>8.8333333333333339</v>
      </c>
    </row>
    <row r="60" spans="1:14">
      <c r="A60" s="25" t="s">
        <v>39</v>
      </c>
      <c r="B60" s="38" t="s">
        <v>34</v>
      </c>
      <c r="C60" s="39" t="s">
        <v>10</v>
      </c>
      <c r="D60" s="9">
        <v>2019</v>
      </c>
      <c r="E60" s="24">
        <v>372</v>
      </c>
      <c r="F60" s="23">
        <f t="shared" si="1"/>
        <v>31</v>
      </c>
      <c r="G60" s="24">
        <v>80</v>
      </c>
      <c r="H60" s="23">
        <f t="shared" si="2"/>
        <v>6.666666666666667</v>
      </c>
    </row>
    <row r="61" spans="1:14">
      <c r="A61" s="25" t="s">
        <v>39</v>
      </c>
      <c r="B61" s="38" t="s">
        <v>35</v>
      </c>
      <c r="C61" s="39" t="s">
        <v>11</v>
      </c>
      <c r="D61" s="9">
        <v>2019</v>
      </c>
      <c r="E61" s="24">
        <v>771</v>
      </c>
      <c r="F61" s="23">
        <f t="shared" si="1"/>
        <v>64.25</v>
      </c>
      <c r="G61" s="24">
        <v>139</v>
      </c>
      <c r="H61" s="23">
        <f t="shared" si="2"/>
        <v>11.583333333333334</v>
      </c>
    </row>
    <row r="62" spans="1:14" s="8" customFormat="1">
      <c r="A62" s="25" t="s">
        <v>39</v>
      </c>
      <c r="B62" s="25" t="s">
        <v>24</v>
      </c>
      <c r="C62" s="6" t="s">
        <v>0</v>
      </c>
      <c r="D62" s="7">
        <v>2020</v>
      </c>
      <c r="E62" s="21">
        <f>SUM(E63:E73)</f>
        <v>20163</v>
      </c>
      <c r="F62" s="20">
        <f t="shared" si="1"/>
        <v>1680.25</v>
      </c>
      <c r="G62" s="21">
        <f>SUM(G63:G73)</f>
        <v>9436</v>
      </c>
      <c r="H62" s="20">
        <f t="shared" si="2"/>
        <v>786.33333333333337</v>
      </c>
      <c r="I62" s="41"/>
      <c r="J62" s="47"/>
      <c r="K62" s="47"/>
      <c r="L62" s="47"/>
      <c r="M62" s="48"/>
      <c r="N62" s="48"/>
    </row>
    <row r="63" spans="1:14">
      <c r="A63" s="25" t="s">
        <v>39</v>
      </c>
      <c r="B63" s="38" t="s">
        <v>25</v>
      </c>
      <c r="C63" s="39" t="s">
        <v>1</v>
      </c>
      <c r="D63" s="9">
        <v>2020</v>
      </c>
      <c r="E63" s="24">
        <v>12501</v>
      </c>
      <c r="F63" s="23">
        <f t="shared" si="1"/>
        <v>1041.75</v>
      </c>
      <c r="G63" s="24">
        <v>6663</v>
      </c>
      <c r="H63" s="23">
        <f t="shared" si="2"/>
        <v>555.25</v>
      </c>
    </row>
    <row r="64" spans="1:14">
      <c r="A64" s="25" t="s">
        <v>39</v>
      </c>
      <c r="B64" s="38" t="s">
        <v>26</v>
      </c>
      <c r="C64" s="39" t="s">
        <v>2</v>
      </c>
      <c r="D64" s="9">
        <v>2020</v>
      </c>
      <c r="E64" s="24">
        <v>790</v>
      </c>
      <c r="F64" s="23">
        <f t="shared" si="1"/>
        <v>65.833333333333329</v>
      </c>
      <c r="G64" s="24">
        <v>226</v>
      </c>
      <c r="H64" s="23">
        <f t="shared" si="2"/>
        <v>18.833333333333332</v>
      </c>
    </row>
    <row r="65" spans="1:14">
      <c r="A65" s="25" t="s">
        <v>39</v>
      </c>
      <c r="B65" s="38" t="s">
        <v>27</v>
      </c>
      <c r="C65" s="39" t="s">
        <v>3</v>
      </c>
      <c r="D65" s="9">
        <v>2020</v>
      </c>
      <c r="E65" s="24">
        <v>963</v>
      </c>
      <c r="F65" s="23">
        <f t="shared" si="1"/>
        <v>80.25</v>
      </c>
      <c r="G65" s="24">
        <v>493</v>
      </c>
      <c r="H65" s="23">
        <f t="shared" si="2"/>
        <v>41.083333333333336</v>
      </c>
    </row>
    <row r="66" spans="1:14">
      <c r="A66" s="25" t="s">
        <v>39</v>
      </c>
      <c r="B66" s="38" t="s">
        <v>28</v>
      </c>
      <c r="C66" s="39" t="s">
        <v>4</v>
      </c>
      <c r="D66" s="9">
        <v>2020</v>
      </c>
      <c r="E66" s="24">
        <v>338</v>
      </c>
      <c r="F66" s="23">
        <f t="shared" si="1"/>
        <v>28.166666666666668</v>
      </c>
      <c r="G66" s="24">
        <v>112</v>
      </c>
      <c r="H66" s="23">
        <f t="shared" si="2"/>
        <v>9.3333333333333339</v>
      </c>
    </row>
    <row r="67" spans="1:14">
      <c r="A67" s="25" t="s">
        <v>39</v>
      </c>
      <c r="B67" s="38" t="s">
        <v>29</v>
      </c>
      <c r="C67" s="39" t="s">
        <v>5</v>
      </c>
      <c r="D67" s="9">
        <v>2020</v>
      </c>
      <c r="E67" s="24">
        <v>2079</v>
      </c>
      <c r="F67" s="23">
        <f t="shared" ref="F67:F121" si="8">E67/12</f>
        <v>173.25</v>
      </c>
      <c r="G67" s="24">
        <v>585</v>
      </c>
      <c r="H67" s="23">
        <f t="shared" ref="H67:H121" si="9">G67/12</f>
        <v>48.75</v>
      </c>
    </row>
    <row r="68" spans="1:14">
      <c r="A68" s="25" t="s">
        <v>39</v>
      </c>
      <c r="B68" s="38" t="s">
        <v>30</v>
      </c>
      <c r="C68" s="39" t="s">
        <v>6</v>
      </c>
      <c r="D68" s="9">
        <v>2020</v>
      </c>
      <c r="E68" s="24">
        <v>872</v>
      </c>
      <c r="F68" s="23">
        <f t="shared" si="8"/>
        <v>72.666666666666671</v>
      </c>
      <c r="G68" s="24">
        <v>356</v>
      </c>
      <c r="H68" s="23">
        <f t="shared" si="9"/>
        <v>29.666666666666668</v>
      </c>
    </row>
    <row r="69" spans="1:14">
      <c r="A69" s="25" t="s">
        <v>39</v>
      </c>
      <c r="B69" s="38" t="s">
        <v>31</v>
      </c>
      <c r="C69" s="39" t="s">
        <v>7</v>
      </c>
      <c r="D69" s="9">
        <v>2020</v>
      </c>
      <c r="E69" s="24">
        <v>983</v>
      </c>
      <c r="F69" s="23">
        <f t="shared" si="8"/>
        <v>81.916666666666671</v>
      </c>
      <c r="G69" s="24">
        <v>341</v>
      </c>
      <c r="H69" s="23">
        <f t="shared" si="9"/>
        <v>28.416666666666668</v>
      </c>
    </row>
    <row r="70" spans="1:14">
      <c r="A70" s="25" t="s">
        <v>39</v>
      </c>
      <c r="B70" s="38" t="s">
        <v>32</v>
      </c>
      <c r="C70" s="39" t="s">
        <v>8</v>
      </c>
      <c r="D70" s="9">
        <v>2020</v>
      </c>
      <c r="E70" s="24">
        <v>203</v>
      </c>
      <c r="F70" s="23">
        <f t="shared" si="8"/>
        <v>16.916666666666668</v>
      </c>
      <c r="G70" s="24">
        <v>216</v>
      </c>
      <c r="H70" s="23">
        <f t="shared" si="9"/>
        <v>18</v>
      </c>
    </row>
    <row r="71" spans="1:14">
      <c r="A71" s="25" t="s">
        <v>39</v>
      </c>
      <c r="B71" s="38" t="s">
        <v>33</v>
      </c>
      <c r="C71" s="39" t="s">
        <v>9</v>
      </c>
      <c r="D71" s="9">
        <v>2020</v>
      </c>
      <c r="E71" s="24">
        <v>329</v>
      </c>
      <c r="F71" s="23">
        <f t="shared" si="8"/>
        <v>27.416666666666668</v>
      </c>
      <c r="G71" s="24">
        <v>116</v>
      </c>
      <c r="H71" s="23">
        <f t="shared" si="9"/>
        <v>9.6666666666666661</v>
      </c>
    </row>
    <row r="72" spans="1:14">
      <c r="A72" s="25" t="s">
        <v>39</v>
      </c>
      <c r="B72" s="38" t="s">
        <v>34</v>
      </c>
      <c r="C72" s="39" t="s">
        <v>10</v>
      </c>
      <c r="D72" s="9">
        <v>2020</v>
      </c>
      <c r="E72" s="24">
        <v>317</v>
      </c>
      <c r="F72" s="23">
        <f t="shared" si="8"/>
        <v>26.416666666666668</v>
      </c>
      <c r="G72" s="24">
        <v>93</v>
      </c>
      <c r="H72" s="23">
        <f t="shared" si="9"/>
        <v>7.75</v>
      </c>
    </row>
    <row r="73" spans="1:14">
      <c r="A73" s="25" t="s">
        <v>39</v>
      </c>
      <c r="B73" s="38" t="s">
        <v>35</v>
      </c>
      <c r="C73" s="39" t="s">
        <v>11</v>
      </c>
      <c r="D73" s="9">
        <v>2020</v>
      </c>
      <c r="E73" s="24">
        <v>788</v>
      </c>
      <c r="F73" s="23">
        <f t="shared" si="8"/>
        <v>65.666666666666671</v>
      </c>
      <c r="G73" s="24">
        <v>235</v>
      </c>
      <c r="H73" s="23">
        <f t="shared" si="9"/>
        <v>19.583333333333332</v>
      </c>
    </row>
    <row r="74" spans="1:14" s="8" customFormat="1">
      <c r="A74" s="25" t="s">
        <v>39</v>
      </c>
      <c r="B74" s="25" t="s">
        <v>24</v>
      </c>
      <c r="C74" s="6" t="s">
        <v>0</v>
      </c>
      <c r="D74" s="13">
        <v>2021</v>
      </c>
      <c r="E74" s="21">
        <f>SUM(E75:E85)</f>
        <v>22895</v>
      </c>
      <c r="F74" s="20">
        <f t="shared" si="8"/>
        <v>1907.9166666666667</v>
      </c>
      <c r="G74" s="21">
        <f>SUM(G75:G85)</f>
        <v>10107</v>
      </c>
      <c r="H74" s="20">
        <f t="shared" si="9"/>
        <v>842.25</v>
      </c>
      <c r="I74" s="41"/>
      <c r="J74" s="47"/>
      <c r="K74" s="47"/>
      <c r="L74" s="47"/>
      <c r="M74" s="48"/>
      <c r="N74" s="48"/>
    </row>
    <row r="75" spans="1:14">
      <c r="A75" s="25" t="s">
        <v>39</v>
      </c>
      <c r="B75" s="38" t="s">
        <v>25</v>
      </c>
      <c r="C75" s="39" t="s">
        <v>1</v>
      </c>
      <c r="D75" s="14">
        <v>2021</v>
      </c>
      <c r="E75" s="24">
        <v>14066</v>
      </c>
      <c r="F75" s="23">
        <f t="shared" si="8"/>
        <v>1172.1666666666667</v>
      </c>
      <c r="G75" s="24">
        <v>7409</v>
      </c>
      <c r="H75" s="23">
        <f t="shared" si="9"/>
        <v>617.41666666666663</v>
      </c>
    </row>
    <row r="76" spans="1:14">
      <c r="A76" s="25" t="s">
        <v>39</v>
      </c>
      <c r="B76" s="38" t="s">
        <v>26</v>
      </c>
      <c r="C76" s="39" t="s">
        <v>2</v>
      </c>
      <c r="D76" s="14">
        <v>2021</v>
      </c>
      <c r="E76" s="24">
        <v>858</v>
      </c>
      <c r="F76" s="23">
        <f t="shared" si="8"/>
        <v>71.5</v>
      </c>
      <c r="G76" s="24">
        <v>256</v>
      </c>
      <c r="H76" s="23">
        <f t="shared" si="9"/>
        <v>21.333333333333332</v>
      </c>
    </row>
    <row r="77" spans="1:14">
      <c r="A77" s="25" t="s">
        <v>39</v>
      </c>
      <c r="B77" s="38" t="s">
        <v>27</v>
      </c>
      <c r="C77" s="39" t="s">
        <v>3</v>
      </c>
      <c r="D77" s="14">
        <v>2021</v>
      </c>
      <c r="E77" s="24">
        <v>1040</v>
      </c>
      <c r="F77" s="23">
        <f t="shared" si="8"/>
        <v>86.666666666666671</v>
      </c>
      <c r="G77" s="24">
        <v>476</v>
      </c>
      <c r="H77" s="23">
        <f t="shared" si="9"/>
        <v>39.666666666666664</v>
      </c>
    </row>
    <row r="78" spans="1:14">
      <c r="A78" s="25" t="s">
        <v>39</v>
      </c>
      <c r="B78" s="38" t="s">
        <v>28</v>
      </c>
      <c r="C78" s="39" t="s">
        <v>4</v>
      </c>
      <c r="D78" s="14">
        <v>2021</v>
      </c>
      <c r="E78" s="24">
        <v>381</v>
      </c>
      <c r="F78" s="23">
        <f t="shared" si="8"/>
        <v>31.75</v>
      </c>
      <c r="G78" s="24">
        <v>148</v>
      </c>
      <c r="H78" s="23">
        <f t="shared" si="9"/>
        <v>12.333333333333334</v>
      </c>
    </row>
    <row r="79" spans="1:14">
      <c r="A79" s="25" t="s">
        <v>39</v>
      </c>
      <c r="B79" s="38" t="s">
        <v>29</v>
      </c>
      <c r="C79" s="39" t="s">
        <v>5</v>
      </c>
      <c r="D79" s="14">
        <v>2021</v>
      </c>
      <c r="E79" s="24">
        <v>2783</v>
      </c>
      <c r="F79" s="23">
        <f t="shared" si="8"/>
        <v>231.91666666666666</v>
      </c>
      <c r="G79" s="24">
        <v>605</v>
      </c>
      <c r="H79" s="23">
        <f t="shared" si="9"/>
        <v>50.416666666666664</v>
      </c>
    </row>
    <row r="80" spans="1:14">
      <c r="A80" s="25" t="s">
        <v>39</v>
      </c>
      <c r="B80" s="38" t="s">
        <v>30</v>
      </c>
      <c r="C80" s="39" t="s">
        <v>6</v>
      </c>
      <c r="D80" s="14">
        <v>2021</v>
      </c>
      <c r="E80" s="24">
        <v>818</v>
      </c>
      <c r="F80" s="23">
        <f t="shared" si="8"/>
        <v>68.166666666666671</v>
      </c>
      <c r="G80" s="24">
        <v>258</v>
      </c>
      <c r="H80" s="23">
        <f t="shared" si="9"/>
        <v>21.5</v>
      </c>
    </row>
    <row r="81" spans="1:14">
      <c r="A81" s="25" t="s">
        <v>39</v>
      </c>
      <c r="B81" s="38" t="s">
        <v>31</v>
      </c>
      <c r="C81" s="39" t="s">
        <v>7</v>
      </c>
      <c r="D81" s="14">
        <v>2021</v>
      </c>
      <c r="E81" s="24">
        <v>1005</v>
      </c>
      <c r="F81" s="23">
        <f t="shared" si="8"/>
        <v>83.75</v>
      </c>
      <c r="G81" s="24">
        <v>351</v>
      </c>
      <c r="H81" s="23">
        <f t="shared" si="9"/>
        <v>29.25</v>
      </c>
    </row>
    <row r="82" spans="1:14">
      <c r="A82" s="25" t="s">
        <v>39</v>
      </c>
      <c r="B82" s="38" t="s">
        <v>32</v>
      </c>
      <c r="C82" s="39" t="s">
        <v>8</v>
      </c>
      <c r="D82" s="14">
        <v>2021</v>
      </c>
      <c r="E82" s="24">
        <v>235</v>
      </c>
      <c r="F82" s="23">
        <f t="shared" si="8"/>
        <v>19.583333333333332</v>
      </c>
      <c r="G82" s="24">
        <v>166</v>
      </c>
      <c r="H82" s="23">
        <f t="shared" si="9"/>
        <v>13.833333333333334</v>
      </c>
    </row>
    <row r="83" spans="1:14">
      <c r="A83" s="25" t="s">
        <v>39</v>
      </c>
      <c r="B83" s="38" t="s">
        <v>33</v>
      </c>
      <c r="C83" s="39" t="s">
        <v>9</v>
      </c>
      <c r="D83" s="14">
        <v>2021</v>
      </c>
      <c r="E83" s="24">
        <v>379</v>
      </c>
      <c r="F83" s="23">
        <f t="shared" si="8"/>
        <v>31.583333333333332</v>
      </c>
      <c r="G83" s="24">
        <v>120</v>
      </c>
      <c r="H83" s="23">
        <f t="shared" si="9"/>
        <v>10</v>
      </c>
    </row>
    <row r="84" spans="1:14">
      <c r="A84" s="25" t="s">
        <v>39</v>
      </c>
      <c r="B84" s="38" t="s">
        <v>34</v>
      </c>
      <c r="C84" s="39" t="s">
        <v>10</v>
      </c>
      <c r="D84" s="14">
        <v>2021</v>
      </c>
      <c r="E84" s="24">
        <v>392</v>
      </c>
      <c r="F84" s="23">
        <f t="shared" si="8"/>
        <v>32.666666666666664</v>
      </c>
      <c r="G84" s="24">
        <v>91</v>
      </c>
      <c r="H84" s="23">
        <f t="shared" si="9"/>
        <v>7.583333333333333</v>
      </c>
    </row>
    <row r="85" spans="1:14">
      <c r="A85" s="25" t="s">
        <v>39</v>
      </c>
      <c r="B85" s="38" t="s">
        <v>35</v>
      </c>
      <c r="C85" s="39" t="s">
        <v>11</v>
      </c>
      <c r="D85" s="14">
        <v>2021</v>
      </c>
      <c r="E85" s="24">
        <v>938</v>
      </c>
      <c r="F85" s="23">
        <f t="shared" si="8"/>
        <v>78.166666666666671</v>
      </c>
      <c r="G85" s="24">
        <v>227</v>
      </c>
      <c r="H85" s="23">
        <f t="shared" si="9"/>
        <v>18.916666666666668</v>
      </c>
    </row>
    <row r="86" spans="1:14" s="8" customFormat="1">
      <c r="A86" s="25" t="s">
        <v>39</v>
      </c>
      <c r="B86" s="25" t="s">
        <v>24</v>
      </c>
      <c r="C86" s="6" t="s">
        <v>0</v>
      </c>
      <c r="D86" s="13">
        <v>2022</v>
      </c>
      <c r="E86" s="21">
        <f>SUM(E87:E97)</f>
        <v>21054</v>
      </c>
      <c r="F86" s="20">
        <f t="shared" si="8"/>
        <v>1754.5</v>
      </c>
      <c r="G86" s="21">
        <f>SUM(G87:G97)</f>
        <v>8315</v>
      </c>
      <c r="H86" s="20">
        <f t="shared" si="9"/>
        <v>692.91666666666663</v>
      </c>
      <c r="I86" s="41"/>
      <c r="J86" s="47"/>
      <c r="K86" s="47"/>
      <c r="L86" s="47"/>
      <c r="M86" s="48"/>
      <c r="N86" s="48"/>
    </row>
    <row r="87" spans="1:14">
      <c r="A87" s="25" t="s">
        <v>39</v>
      </c>
      <c r="B87" s="38" t="s">
        <v>25</v>
      </c>
      <c r="C87" s="39" t="s">
        <v>1</v>
      </c>
      <c r="D87" s="14">
        <v>2022</v>
      </c>
      <c r="E87" s="24">
        <v>13039</v>
      </c>
      <c r="F87" s="23">
        <f t="shared" si="8"/>
        <v>1086.5833333333333</v>
      </c>
      <c r="G87" s="24">
        <v>6276</v>
      </c>
      <c r="H87" s="23">
        <f t="shared" si="9"/>
        <v>523</v>
      </c>
    </row>
    <row r="88" spans="1:14">
      <c r="A88" s="25" t="s">
        <v>39</v>
      </c>
      <c r="B88" s="38" t="s">
        <v>26</v>
      </c>
      <c r="C88" s="39" t="s">
        <v>2</v>
      </c>
      <c r="D88" s="14">
        <v>2022</v>
      </c>
      <c r="E88" s="24">
        <v>734</v>
      </c>
      <c r="F88" s="23">
        <f t="shared" si="8"/>
        <v>61.166666666666664</v>
      </c>
      <c r="G88" s="24">
        <v>236</v>
      </c>
      <c r="H88" s="23">
        <f t="shared" si="9"/>
        <v>19.666666666666668</v>
      </c>
    </row>
    <row r="89" spans="1:14">
      <c r="A89" s="25" t="s">
        <v>39</v>
      </c>
      <c r="B89" s="38" t="s">
        <v>27</v>
      </c>
      <c r="C89" s="39" t="s">
        <v>3</v>
      </c>
      <c r="D89" s="14">
        <v>2022</v>
      </c>
      <c r="E89" s="24">
        <v>949</v>
      </c>
      <c r="F89" s="23">
        <f t="shared" si="8"/>
        <v>79.083333333333329</v>
      </c>
      <c r="G89" s="24">
        <v>475</v>
      </c>
      <c r="H89" s="23">
        <f t="shared" si="9"/>
        <v>39.583333333333336</v>
      </c>
    </row>
    <row r="90" spans="1:14">
      <c r="A90" s="25" t="s">
        <v>39</v>
      </c>
      <c r="B90" s="38" t="s">
        <v>28</v>
      </c>
      <c r="C90" s="39" t="s">
        <v>4</v>
      </c>
      <c r="D90" s="14">
        <v>2022</v>
      </c>
      <c r="E90" s="24">
        <v>311</v>
      </c>
      <c r="F90" s="23">
        <f t="shared" si="8"/>
        <v>25.916666666666668</v>
      </c>
      <c r="G90" s="24">
        <v>111</v>
      </c>
      <c r="H90" s="23">
        <f t="shared" si="9"/>
        <v>9.25</v>
      </c>
    </row>
    <row r="91" spans="1:14">
      <c r="A91" s="25" t="s">
        <v>39</v>
      </c>
      <c r="B91" s="38" t="s">
        <v>29</v>
      </c>
      <c r="C91" s="39" t="s">
        <v>5</v>
      </c>
      <c r="D91" s="14">
        <v>2022</v>
      </c>
      <c r="E91" s="24">
        <v>2676</v>
      </c>
      <c r="F91" s="23">
        <f t="shared" si="8"/>
        <v>223</v>
      </c>
      <c r="G91" s="24">
        <v>370</v>
      </c>
      <c r="H91" s="23">
        <f t="shared" si="9"/>
        <v>30.833333333333332</v>
      </c>
    </row>
    <row r="92" spans="1:14">
      <c r="A92" s="25" t="s">
        <v>39</v>
      </c>
      <c r="B92" s="38" t="s">
        <v>30</v>
      </c>
      <c r="C92" s="39" t="s">
        <v>6</v>
      </c>
      <c r="D92" s="14">
        <v>2022</v>
      </c>
      <c r="E92" s="24">
        <v>877</v>
      </c>
      <c r="F92" s="23">
        <f t="shared" si="8"/>
        <v>73.083333333333329</v>
      </c>
      <c r="G92" s="24">
        <v>218</v>
      </c>
      <c r="H92" s="23">
        <f t="shared" si="9"/>
        <v>18.166666666666668</v>
      </c>
    </row>
    <row r="93" spans="1:14">
      <c r="A93" s="25" t="s">
        <v>39</v>
      </c>
      <c r="B93" s="38" t="s">
        <v>31</v>
      </c>
      <c r="C93" s="39" t="s">
        <v>7</v>
      </c>
      <c r="D93" s="14">
        <v>2022</v>
      </c>
      <c r="E93" s="24">
        <v>946</v>
      </c>
      <c r="F93" s="23">
        <f t="shared" si="8"/>
        <v>78.833333333333329</v>
      </c>
      <c r="G93" s="24">
        <v>256</v>
      </c>
      <c r="H93" s="23">
        <f t="shared" si="9"/>
        <v>21.333333333333332</v>
      </c>
    </row>
    <row r="94" spans="1:14">
      <c r="A94" s="25" t="s">
        <v>39</v>
      </c>
      <c r="B94" s="38" t="s">
        <v>32</v>
      </c>
      <c r="C94" s="39" t="s">
        <v>8</v>
      </c>
      <c r="D94" s="14">
        <v>2022</v>
      </c>
      <c r="E94" s="24">
        <v>194</v>
      </c>
      <c r="F94" s="23">
        <f t="shared" si="8"/>
        <v>16.166666666666668</v>
      </c>
      <c r="G94" s="24">
        <v>98</v>
      </c>
      <c r="H94" s="23">
        <f t="shared" si="9"/>
        <v>8.1666666666666661</v>
      </c>
    </row>
    <row r="95" spans="1:14">
      <c r="A95" s="25" t="s">
        <v>39</v>
      </c>
      <c r="B95" s="38" t="s">
        <v>33</v>
      </c>
      <c r="C95" s="39" t="s">
        <v>9</v>
      </c>
      <c r="D95" s="14">
        <v>2022</v>
      </c>
      <c r="E95" s="24">
        <v>348</v>
      </c>
      <c r="F95" s="23">
        <f t="shared" si="8"/>
        <v>29</v>
      </c>
      <c r="G95" s="24">
        <v>109</v>
      </c>
      <c r="H95" s="23">
        <f t="shared" si="9"/>
        <v>9.0833333333333339</v>
      </c>
    </row>
    <row r="96" spans="1:14">
      <c r="A96" s="25" t="s">
        <v>39</v>
      </c>
      <c r="B96" s="38" t="s">
        <v>34</v>
      </c>
      <c r="C96" s="39" t="s">
        <v>10</v>
      </c>
      <c r="D96" s="14">
        <v>2022</v>
      </c>
      <c r="E96" s="24">
        <v>365</v>
      </c>
      <c r="F96" s="23">
        <f t="shared" si="8"/>
        <v>30.416666666666668</v>
      </c>
      <c r="G96" s="24">
        <v>40</v>
      </c>
      <c r="H96" s="23">
        <f t="shared" si="9"/>
        <v>3.3333333333333335</v>
      </c>
    </row>
    <row r="97" spans="1:14">
      <c r="A97" s="25" t="s">
        <v>39</v>
      </c>
      <c r="B97" s="38" t="s">
        <v>35</v>
      </c>
      <c r="C97" s="39" t="s">
        <v>11</v>
      </c>
      <c r="D97" s="14">
        <v>2022</v>
      </c>
      <c r="E97" s="24">
        <v>615</v>
      </c>
      <c r="F97" s="23">
        <f t="shared" si="8"/>
        <v>51.25</v>
      </c>
      <c r="G97" s="24">
        <v>126</v>
      </c>
      <c r="H97" s="23">
        <f t="shared" si="9"/>
        <v>10.5</v>
      </c>
    </row>
    <row r="98" spans="1:14" s="8" customFormat="1">
      <c r="A98" s="25" t="s">
        <v>39</v>
      </c>
      <c r="B98" s="25" t="s">
        <v>24</v>
      </c>
      <c r="C98" s="6" t="s">
        <v>0</v>
      </c>
      <c r="D98" s="13">
        <v>2023</v>
      </c>
      <c r="E98" s="21">
        <f>SUM(E99:E109)</f>
        <v>19342</v>
      </c>
      <c r="F98" s="20">
        <f t="shared" si="8"/>
        <v>1611.8333333333333</v>
      </c>
      <c r="G98" s="21">
        <f>SUM(G99:G109)</f>
        <v>7508</v>
      </c>
      <c r="H98" s="20">
        <f t="shared" si="9"/>
        <v>625.66666666666663</v>
      </c>
      <c r="I98" s="41"/>
      <c r="J98" s="47"/>
      <c r="K98" s="47"/>
      <c r="L98" s="47"/>
      <c r="M98" s="48"/>
      <c r="N98" s="48"/>
    </row>
    <row r="99" spans="1:14">
      <c r="A99" s="25" t="s">
        <v>39</v>
      </c>
      <c r="B99" s="38" t="s">
        <v>25</v>
      </c>
      <c r="C99" s="39" t="s">
        <v>1</v>
      </c>
      <c r="D99" s="14">
        <v>2023</v>
      </c>
      <c r="E99" s="24">
        <f>11833-9-6</f>
        <v>11818</v>
      </c>
      <c r="F99" s="23">
        <f t="shared" si="8"/>
        <v>984.83333333333337</v>
      </c>
      <c r="G99" s="24">
        <v>5514</v>
      </c>
      <c r="H99" s="23">
        <f t="shared" si="9"/>
        <v>459.5</v>
      </c>
    </row>
    <row r="100" spans="1:14">
      <c r="A100" s="25" t="s">
        <v>39</v>
      </c>
      <c r="B100" s="38" t="s">
        <v>26</v>
      </c>
      <c r="C100" s="39" t="s">
        <v>2</v>
      </c>
      <c r="D100" s="14">
        <v>2023</v>
      </c>
      <c r="E100" s="24">
        <v>619</v>
      </c>
      <c r="F100" s="23">
        <f t="shared" si="8"/>
        <v>51.583333333333336</v>
      </c>
      <c r="G100" s="24">
        <v>155</v>
      </c>
      <c r="H100" s="23">
        <f t="shared" si="9"/>
        <v>12.916666666666666</v>
      </c>
    </row>
    <row r="101" spans="1:14">
      <c r="A101" s="25" t="s">
        <v>39</v>
      </c>
      <c r="B101" s="38" t="s">
        <v>27</v>
      </c>
      <c r="C101" s="39" t="s">
        <v>3</v>
      </c>
      <c r="D101" s="14">
        <v>2023</v>
      </c>
      <c r="E101" s="24">
        <v>880</v>
      </c>
      <c r="F101" s="23">
        <f t="shared" si="8"/>
        <v>73.333333333333329</v>
      </c>
      <c r="G101" s="24">
        <v>726</v>
      </c>
      <c r="H101" s="23">
        <f t="shared" si="9"/>
        <v>60.5</v>
      </c>
    </row>
    <row r="102" spans="1:14">
      <c r="A102" s="25" t="s">
        <v>39</v>
      </c>
      <c r="B102" s="38" t="s">
        <v>28</v>
      </c>
      <c r="C102" s="39" t="s">
        <v>4</v>
      </c>
      <c r="D102" s="14">
        <v>2023</v>
      </c>
      <c r="E102" s="24">
        <v>302</v>
      </c>
      <c r="F102" s="23">
        <f t="shared" si="8"/>
        <v>25.166666666666668</v>
      </c>
      <c r="G102" s="24">
        <v>96</v>
      </c>
      <c r="H102" s="23">
        <f t="shared" si="9"/>
        <v>8</v>
      </c>
    </row>
    <row r="103" spans="1:14">
      <c r="A103" s="25" t="s">
        <v>39</v>
      </c>
      <c r="B103" s="38" t="s">
        <v>29</v>
      </c>
      <c r="C103" s="39" t="s">
        <v>5</v>
      </c>
      <c r="D103" s="14">
        <v>2023</v>
      </c>
      <c r="E103" s="24">
        <v>2748</v>
      </c>
      <c r="F103" s="23">
        <f t="shared" si="8"/>
        <v>229</v>
      </c>
      <c r="G103" s="24">
        <v>302</v>
      </c>
      <c r="H103" s="23">
        <f t="shared" si="9"/>
        <v>25.166666666666668</v>
      </c>
    </row>
    <row r="104" spans="1:14">
      <c r="A104" s="25" t="s">
        <v>39</v>
      </c>
      <c r="B104" s="38" t="s">
        <v>30</v>
      </c>
      <c r="C104" s="39" t="s">
        <v>6</v>
      </c>
      <c r="D104" s="14">
        <v>2023</v>
      </c>
      <c r="E104" s="24">
        <v>923</v>
      </c>
      <c r="F104" s="23">
        <f t="shared" si="8"/>
        <v>76.916666666666671</v>
      </c>
      <c r="G104" s="24">
        <v>232</v>
      </c>
      <c r="H104" s="23">
        <f t="shared" si="9"/>
        <v>19.333333333333332</v>
      </c>
    </row>
    <row r="105" spans="1:14">
      <c r="A105" s="25" t="s">
        <v>39</v>
      </c>
      <c r="B105" s="38" t="s">
        <v>31</v>
      </c>
      <c r="C105" s="39" t="s">
        <v>7</v>
      </c>
      <c r="D105" s="14">
        <v>2023</v>
      </c>
      <c r="E105" s="24">
        <v>667</v>
      </c>
      <c r="F105" s="23">
        <f t="shared" si="8"/>
        <v>55.583333333333336</v>
      </c>
      <c r="G105" s="24">
        <v>212</v>
      </c>
      <c r="H105" s="23">
        <f t="shared" si="9"/>
        <v>17.666666666666668</v>
      </c>
    </row>
    <row r="106" spans="1:14">
      <c r="A106" s="25" t="s">
        <v>39</v>
      </c>
      <c r="B106" s="38" t="s">
        <v>32</v>
      </c>
      <c r="C106" s="39" t="s">
        <v>8</v>
      </c>
      <c r="D106" s="14">
        <v>2023</v>
      </c>
      <c r="E106" s="24">
        <v>48</v>
      </c>
      <c r="F106" s="23">
        <f t="shared" si="8"/>
        <v>4</v>
      </c>
      <c r="G106" s="24">
        <v>12</v>
      </c>
      <c r="H106" s="23">
        <f t="shared" si="9"/>
        <v>1</v>
      </c>
    </row>
    <row r="107" spans="1:14">
      <c r="A107" s="25" t="s">
        <v>39</v>
      </c>
      <c r="B107" s="38" t="s">
        <v>33</v>
      </c>
      <c r="C107" s="39" t="s">
        <v>9</v>
      </c>
      <c r="D107" s="14">
        <v>2023</v>
      </c>
      <c r="E107" s="24">
        <v>355</v>
      </c>
      <c r="F107" s="23">
        <f t="shared" si="8"/>
        <v>29.583333333333332</v>
      </c>
      <c r="G107" s="24">
        <v>108</v>
      </c>
      <c r="H107" s="23">
        <f t="shared" si="9"/>
        <v>9</v>
      </c>
    </row>
    <row r="108" spans="1:14">
      <c r="A108" s="25" t="s">
        <v>39</v>
      </c>
      <c r="B108" s="38" t="s">
        <v>34</v>
      </c>
      <c r="C108" s="39" t="s">
        <v>10</v>
      </c>
      <c r="D108" s="14">
        <v>2023</v>
      </c>
      <c r="E108" s="24">
        <v>383</v>
      </c>
      <c r="F108" s="23">
        <f t="shared" si="8"/>
        <v>31.916666666666668</v>
      </c>
      <c r="G108" s="24">
        <v>29</v>
      </c>
      <c r="H108" s="23">
        <f t="shared" si="9"/>
        <v>2.4166666666666665</v>
      </c>
    </row>
    <row r="109" spans="1:14">
      <c r="A109" s="25" t="s">
        <v>39</v>
      </c>
      <c r="B109" s="38" t="s">
        <v>35</v>
      </c>
      <c r="C109" s="39" t="s">
        <v>11</v>
      </c>
      <c r="D109" s="14">
        <v>2023</v>
      </c>
      <c r="E109" s="24">
        <v>599</v>
      </c>
      <c r="F109" s="23">
        <f t="shared" si="8"/>
        <v>49.916666666666664</v>
      </c>
      <c r="G109" s="24">
        <v>122</v>
      </c>
      <c r="H109" s="23">
        <f t="shared" si="9"/>
        <v>10.166666666666666</v>
      </c>
    </row>
    <row r="110" spans="1:14">
      <c r="A110" s="25" t="s">
        <v>39</v>
      </c>
      <c r="B110" s="25" t="s">
        <v>24</v>
      </c>
      <c r="C110" s="6" t="s">
        <v>0</v>
      </c>
      <c r="D110" s="13">
        <v>2024</v>
      </c>
      <c r="E110" s="26">
        <v>18122</v>
      </c>
      <c r="F110" s="20">
        <f t="shared" si="8"/>
        <v>1510.1666666666667</v>
      </c>
      <c r="G110" s="27">
        <f>SUM(G111:G121)</f>
        <v>7770</v>
      </c>
      <c r="H110" s="20">
        <f t="shared" si="9"/>
        <v>647.5</v>
      </c>
    </row>
    <row r="111" spans="1:14">
      <c r="A111" s="25" t="s">
        <v>39</v>
      </c>
      <c r="B111" s="38" t="s">
        <v>25</v>
      </c>
      <c r="C111" s="39" t="s">
        <v>1</v>
      </c>
      <c r="D111" s="14">
        <v>2024</v>
      </c>
      <c r="E111" s="17">
        <v>11656</v>
      </c>
      <c r="F111" s="23">
        <f t="shared" si="8"/>
        <v>971.33333333333337</v>
      </c>
      <c r="G111" s="18">
        <v>5792</v>
      </c>
      <c r="H111" s="23">
        <f t="shared" si="9"/>
        <v>482.66666666666669</v>
      </c>
    </row>
    <row r="112" spans="1:14">
      <c r="A112" s="25" t="s">
        <v>39</v>
      </c>
      <c r="B112" s="38" t="s">
        <v>26</v>
      </c>
      <c r="C112" s="39" t="s">
        <v>2</v>
      </c>
      <c r="D112" s="14">
        <v>2024</v>
      </c>
      <c r="E112" s="17">
        <v>621</v>
      </c>
      <c r="F112" s="23">
        <f t="shared" si="8"/>
        <v>51.75</v>
      </c>
      <c r="G112" s="18">
        <v>212</v>
      </c>
      <c r="H112" s="23">
        <f t="shared" si="9"/>
        <v>17.666666666666668</v>
      </c>
    </row>
    <row r="113" spans="1:8">
      <c r="A113" s="25" t="s">
        <v>39</v>
      </c>
      <c r="B113" s="38" t="s">
        <v>27</v>
      </c>
      <c r="C113" s="39" t="s">
        <v>3</v>
      </c>
      <c r="D113" s="14">
        <v>2024</v>
      </c>
      <c r="E113" s="17">
        <v>707</v>
      </c>
      <c r="F113" s="23">
        <f t="shared" si="8"/>
        <v>58.916666666666664</v>
      </c>
      <c r="G113" s="18">
        <v>417</v>
      </c>
      <c r="H113" s="23">
        <f t="shared" si="9"/>
        <v>34.75</v>
      </c>
    </row>
    <row r="114" spans="1:8">
      <c r="A114" s="25" t="s">
        <v>39</v>
      </c>
      <c r="B114" s="38" t="s">
        <v>28</v>
      </c>
      <c r="C114" s="39" t="s">
        <v>4</v>
      </c>
      <c r="D114" s="14">
        <v>2024</v>
      </c>
      <c r="E114" s="17">
        <v>258</v>
      </c>
      <c r="F114" s="23">
        <f t="shared" si="8"/>
        <v>21.5</v>
      </c>
      <c r="G114" s="18">
        <v>81</v>
      </c>
      <c r="H114" s="23">
        <f t="shared" si="9"/>
        <v>6.75</v>
      </c>
    </row>
    <row r="115" spans="1:8">
      <c r="A115" s="25" t="s">
        <v>39</v>
      </c>
      <c r="B115" s="38" t="s">
        <v>29</v>
      </c>
      <c r="C115" s="39" t="s">
        <v>5</v>
      </c>
      <c r="D115" s="14">
        <v>2024</v>
      </c>
      <c r="E115" s="17">
        <v>2083</v>
      </c>
      <c r="F115" s="23">
        <f t="shared" si="8"/>
        <v>173.58333333333334</v>
      </c>
      <c r="G115" s="18">
        <v>361</v>
      </c>
      <c r="H115" s="23">
        <f t="shared" si="9"/>
        <v>30.083333333333332</v>
      </c>
    </row>
    <row r="116" spans="1:8">
      <c r="A116" s="25" t="s">
        <v>39</v>
      </c>
      <c r="B116" s="38" t="s">
        <v>30</v>
      </c>
      <c r="C116" s="39" t="s">
        <v>6</v>
      </c>
      <c r="D116" s="14">
        <v>2024</v>
      </c>
      <c r="E116" s="17">
        <v>819</v>
      </c>
      <c r="F116" s="23">
        <f t="shared" si="8"/>
        <v>68.25</v>
      </c>
      <c r="G116" s="18">
        <v>230</v>
      </c>
      <c r="H116" s="23">
        <f t="shared" si="9"/>
        <v>19.166666666666668</v>
      </c>
    </row>
    <row r="117" spans="1:8">
      <c r="A117" s="25" t="s">
        <v>39</v>
      </c>
      <c r="B117" s="38" t="s">
        <v>31</v>
      </c>
      <c r="C117" s="39" t="s">
        <v>7</v>
      </c>
      <c r="D117" s="14">
        <v>2024</v>
      </c>
      <c r="E117" s="17">
        <v>765</v>
      </c>
      <c r="F117" s="23">
        <f t="shared" si="8"/>
        <v>63.75</v>
      </c>
      <c r="G117" s="18">
        <v>264</v>
      </c>
      <c r="H117" s="23">
        <f t="shared" si="9"/>
        <v>22</v>
      </c>
    </row>
    <row r="118" spans="1:8">
      <c r="A118" s="25" t="s">
        <v>39</v>
      </c>
      <c r="B118" s="38" t="s">
        <v>32</v>
      </c>
      <c r="C118" s="39" t="s">
        <v>8</v>
      </c>
      <c r="D118" s="14">
        <v>2024</v>
      </c>
      <c r="E118" s="17">
        <v>155</v>
      </c>
      <c r="F118" s="23">
        <f t="shared" si="8"/>
        <v>12.916666666666666</v>
      </c>
      <c r="G118" s="18">
        <v>157</v>
      </c>
      <c r="H118" s="23">
        <f t="shared" si="9"/>
        <v>13.083333333333334</v>
      </c>
    </row>
    <row r="119" spans="1:8">
      <c r="A119" s="25" t="s">
        <v>39</v>
      </c>
      <c r="B119" s="38" t="s">
        <v>33</v>
      </c>
      <c r="C119" s="39" t="s">
        <v>9</v>
      </c>
      <c r="D119" s="14">
        <v>2024</v>
      </c>
      <c r="E119" s="17">
        <v>239</v>
      </c>
      <c r="F119" s="23">
        <f t="shared" si="8"/>
        <v>19.916666666666668</v>
      </c>
      <c r="G119" s="18">
        <v>91</v>
      </c>
      <c r="H119" s="23">
        <f t="shared" si="9"/>
        <v>7.583333333333333</v>
      </c>
    </row>
    <row r="120" spans="1:8">
      <c r="A120" s="25" t="s">
        <v>39</v>
      </c>
      <c r="B120" s="38" t="s">
        <v>34</v>
      </c>
      <c r="C120" s="39" t="s">
        <v>10</v>
      </c>
      <c r="D120" s="14">
        <v>2024</v>
      </c>
      <c r="E120" s="17">
        <v>219</v>
      </c>
      <c r="F120" s="23">
        <f t="shared" si="8"/>
        <v>18.25</v>
      </c>
      <c r="G120" s="18">
        <v>37</v>
      </c>
      <c r="H120" s="23">
        <f t="shared" si="9"/>
        <v>3.0833333333333335</v>
      </c>
    </row>
    <row r="121" spans="1:8">
      <c r="A121" s="25" t="s">
        <v>39</v>
      </c>
      <c r="B121" s="38" t="s">
        <v>35</v>
      </c>
      <c r="C121" s="39" t="s">
        <v>11</v>
      </c>
      <c r="D121" s="14">
        <v>2024</v>
      </c>
      <c r="E121" s="17">
        <v>600</v>
      </c>
      <c r="F121" s="23">
        <f t="shared" si="8"/>
        <v>50</v>
      </c>
      <c r="G121" s="18">
        <v>128</v>
      </c>
      <c r="H121" s="23">
        <f t="shared" si="9"/>
        <v>10.666666666666666</v>
      </c>
    </row>
    <row r="122" spans="1:8">
      <c r="A122" s="25" t="s">
        <v>39</v>
      </c>
      <c r="B122" s="25" t="s">
        <v>24</v>
      </c>
      <c r="C122" s="6" t="s">
        <v>0</v>
      </c>
      <c r="D122" s="13" t="s">
        <v>47</v>
      </c>
      <c r="E122" s="26">
        <v>1710</v>
      </c>
      <c r="F122" s="20">
        <v>1710</v>
      </c>
      <c r="G122" s="27">
        <f>SUM(G123:G133)</f>
        <v>841</v>
      </c>
      <c r="H122" s="20">
        <v>841</v>
      </c>
    </row>
    <row r="123" spans="1:8">
      <c r="A123" s="25" t="s">
        <v>39</v>
      </c>
      <c r="B123" s="38" t="s">
        <v>25</v>
      </c>
      <c r="C123" s="39" t="s">
        <v>1</v>
      </c>
      <c r="D123" s="14" t="s">
        <v>47</v>
      </c>
      <c r="E123" s="17">
        <v>1194</v>
      </c>
      <c r="F123" s="23">
        <f t="shared" ref="F123:F133" si="10">E123/1</f>
        <v>1194</v>
      </c>
      <c r="G123" s="18">
        <v>618</v>
      </c>
      <c r="H123" s="23">
        <v>618</v>
      </c>
    </row>
    <row r="124" spans="1:8">
      <c r="A124" s="25" t="s">
        <v>39</v>
      </c>
      <c r="B124" s="38" t="s">
        <v>26</v>
      </c>
      <c r="C124" s="39" t="s">
        <v>2</v>
      </c>
      <c r="D124" s="14" t="s">
        <v>47</v>
      </c>
      <c r="E124" s="17">
        <v>69</v>
      </c>
      <c r="F124" s="23">
        <f t="shared" si="10"/>
        <v>69</v>
      </c>
      <c r="G124" s="18">
        <v>29</v>
      </c>
      <c r="H124" s="23">
        <v>29</v>
      </c>
    </row>
    <row r="125" spans="1:8">
      <c r="A125" s="25" t="s">
        <v>39</v>
      </c>
      <c r="B125" s="38" t="s">
        <v>27</v>
      </c>
      <c r="C125" s="39" t="s">
        <v>3</v>
      </c>
      <c r="D125" s="14" t="s">
        <v>47</v>
      </c>
      <c r="E125" s="17">
        <v>56</v>
      </c>
      <c r="F125" s="23">
        <f t="shared" si="10"/>
        <v>56</v>
      </c>
      <c r="G125" s="18">
        <v>60</v>
      </c>
      <c r="H125" s="23">
        <v>60</v>
      </c>
    </row>
    <row r="126" spans="1:8">
      <c r="A126" s="25" t="s">
        <v>39</v>
      </c>
      <c r="B126" s="38" t="s">
        <v>28</v>
      </c>
      <c r="C126" s="39" t="s">
        <v>4</v>
      </c>
      <c r="D126" s="14" t="s">
        <v>47</v>
      </c>
      <c r="E126" s="17">
        <v>24</v>
      </c>
      <c r="F126" s="23">
        <f t="shared" si="10"/>
        <v>24</v>
      </c>
      <c r="G126" s="18">
        <v>13</v>
      </c>
      <c r="H126" s="23">
        <v>13</v>
      </c>
    </row>
    <row r="127" spans="1:8">
      <c r="A127" s="25" t="s">
        <v>39</v>
      </c>
      <c r="B127" s="38" t="s">
        <v>29</v>
      </c>
      <c r="C127" s="39" t="s">
        <v>5</v>
      </c>
      <c r="D127" s="14" t="s">
        <v>47</v>
      </c>
      <c r="E127" s="17">
        <v>143</v>
      </c>
      <c r="F127" s="23">
        <f t="shared" si="10"/>
        <v>143</v>
      </c>
      <c r="G127" s="18">
        <v>24</v>
      </c>
      <c r="H127" s="23">
        <v>24</v>
      </c>
    </row>
    <row r="128" spans="1:8">
      <c r="A128" s="25" t="s">
        <v>39</v>
      </c>
      <c r="B128" s="38" t="s">
        <v>30</v>
      </c>
      <c r="C128" s="39" t="s">
        <v>6</v>
      </c>
      <c r="D128" s="14" t="s">
        <v>47</v>
      </c>
      <c r="E128" s="17">
        <v>72</v>
      </c>
      <c r="F128" s="23">
        <f t="shared" si="10"/>
        <v>72</v>
      </c>
      <c r="G128" s="18">
        <v>26</v>
      </c>
      <c r="H128" s="23">
        <v>26</v>
      </c>
    </row>
    <row r="129" spans="1:13">
      <c r="A129" s="25" t="s">
        <v>39</v>
      </c>
      <c r="B129" s="38" t="s">
        <v>31</v>
      </c>
      <c r="C129" s="39" t="s">
        <v>7</v>
      </c>
      <c r="D129" s="14" t="s">
        <v>47</v>
      </c>
      <c r="E129" s="17">
        <v>51</v>
      </c>
      <c r="F129" s="23">
        <f t="shared" si="10"/>
        <v>51</v>
      </c>
      <c r="G129" s="18">
        <v>32</v>
      </c>
      <c r="H129" s="23">
        <v>32</v>
      </c>
      <c r="M129" s="49"/>
    </row>
    <row r="130" spans="1:13">
      <c r="A130" s="25" t="s">
        <v>39</v>
      </c>
      <c r="B130" s="38" t="s">
        <v>32</v>
      </c>
      <c r="C130" s="39" t="s">
        <v>8</v>
      </c>
      <c r="D130" s="14" t="s">
        <v>47</v>
      </c>
      <c r="E130" s="17">
        <v>13</v>
      </c>
      <c r="F130" s="23">
        <f t="shared" si="10"/>
        <v>13</v>
      </c>
      <c r="G130" s="18">
        <v>4</v>
      </c>
      <c r="H130" s="23">
        <v>4</v>
      </c>
      <c r="M130" s="49"/>
    </row>
    <row r="131" spans="1:13">
      <c r="A131" s="25" t="s">
        <v>39</v>
      </c>
      <c r="B131" s="38" t="s">
        <v>33</v>
      </c>
      <c r="C131" s="39" t="s">
        <v>9</v>
      </c>
      <c r="D131" s="14" t="s">
        <v>47</v>
      </c>
      <c r="E131" s="17">
        <v>26</v>
      </c>
      <c r="F131" s="23">
        <f t="shared" si="10"/>
        <v>26</v>
      </c>
      <c r="G131" s="18">
        <v>10</v>
      </c>
      <c r="H131" s="23">
        <v>10</v>
      </c>
      <c r="J131" s="51"/>
      <c r="M131" s="49"/>
    </row>
    <row r="132" spans="1:13">
      <c r="A132" s="25" t="s">
        <v>39</v>
      </c>
      <c r="B132" s="38" t="s">
        <v>34</v>
      </c>
      <c r="C132" s="39" t="s">
        <v>10</v>
      </c>
      <c r="D132" s="14" t="s">
        <v>47</v>
      </c>
      <c r="E132" s="17">
        <v>0</v>
      </c>
      <c r="F132" s="23">
        <f t="shared" si="10"/>
        <v>0</v>
      </c>
      <c r="G132" s="18">
        <v>0</v>
      </c>
      <c r="H132" s="23">
        <v>0</v>
      </c>
      <c r="K132" s="49" t="s">
        <v>56</v>
      </c>
      <c r="L132" s="49" t="s">
        <v>58</v>
      </c>
      <c r="M132" s="49"/>
    </row>
    <row r="133" spans="1:13">
      <c r="A133" s="25" t="s">
        <v>39</v>
      </c>
      <c r="B133" s="38" t="s">
        <v>35</v>
      </c>
      <c r="C133" s="39" t="s">
        <v>11</v>
      </c>
      <c r="D133" s="14" t="s">
        <v>47</v>
      </c>
      <c r="E133" s="17">
        <v>62</v>
      </c>
      <c r="F133" s="23">
        <f t="shared" si="10"/>
        <v>62</v>
      </c>
      <c r="G133" s="18">
        <v>25</v>
      </c>
      <c r="H133" s="23">
        <v>25</v>
      </c>
      <c r="J133" s="51"/>
      <c r="K133" s="52">
        <v>7180</v>
      </c>
      <c r="L133" s="51">
        <f>K133-J133</f>
        <v>7180</v>
      </c>
      <c r="M133" s="49"/>
    </row>
    <row r="134" spans="1:13">
      <c r="A134" s="25" t="s">
        <v>39</v>
      </c>
      <c r="B134" s="25" t="s">
        <v>24</v>
      </c>
      <c r="C134" s="6" t="s">
        <v>0</v>
      </c>
      <c r="D134" s="13" t="s">
        <v>48</v>
      </c>
      <c r="E134" s="27">
        <f>SUM(E135:E145)</f>
        <v>1403</v>
      </c>
      <c r="F134" s="27">
        <f>(E122+E134)/2</f>
        <v>1556.5</v>
      </c>
      <c r="G134" s="27">
        <f>SUM(G135:G145)</f>
        <v>679</v>
      </c>
      <c r="H134" s="27">
        <f>(G122+G134)/2</f>
        <v>760</v>
      </c>
      <c r="J134" s="51"/>
      <c r="K134" s="53">
        <v>4870</v>
      </c>
      <c r="L134" s="51">
        <f>K134-J134</f>
        <v>4870</v>
      </c>
      <c r="M134" s="49"/>
    </row>
    <row r="135" spans="1:13">
      <c r="A135" s="25" t="s">
        <v>39</v>
      </c>
      <c r="B135" s="38" t="s">
        <v>25</v>
      </c>
      <c r="C135" s="39" t="s">
        <v>1</v>
      </c>
      <c r="D135" s="14" t="s">
        <v>48</v>
      </c>
      <c r="E135" s="17">
        <v>932</v>
      </c>
      <c r="F135" s="18">
        <f t="shared" ref="F135:F143" si="11">(E123+E135)/2</f>
        <v>1063</v>
      </c>
      <c r="G135" s="18">
        <v>520</v>
      </c>
      <c r="H135" s="18">
        <f t="shared" ref="H135:H143" si="12">(G123+G135)/2</f>
        <v>569</v>
      </c>
      <c r="J135" s="51"/>
      <c r="K135" s="53">
        <v>278</v>
      </c>
      <c r="L135" s="51">
        <f t="shared" ref="L135:L144" si="13">K135-J135</f>
        <v>278</v>
      </c>
      <c r="M135" s="49"/>
    </row>
    <row r="136" spans="1:13">
      <c r="A136" s="25" t="s">
        <v>39</v>
      </c>
      <c r="B136" s="38" t="s">
        <v>26</v>
      </c>
      <c r="C136" s="39" t="s">
        <v>2</v>
      </c>
      <c r="D136" s="14" t="s">
        <v>48</v>
      </c>
      <c r="E136" s="17">
        <v>46</v>
      </c>
      <c r="F136" s="18">
        <f t="shared" si="11"/>
        <v>57.5</v>
      </c>
      <c r="G136" s="18">
        <v>19</v>
      </c>
      <c r="H136" s="18">
        <f t="shared" si="12"/>
        <v>24</v>
      </c>
      <c r="J136" s="51"/>
      <c r="K136" s="53">
        <v>255</v>
      </c>
      <c r="L136" s="51">
        <f t="shared" si="13"/>
        <v>255</v>
      </c>
      <c r="M136" s="49"/>
    </row>
    <row r="137" spans="1:13">
      <c r="A137" s="25" t="s">
        <v>39</v>
      </c>
      <c r="B137" s="38" t="s">
        <v>27</v>
      </c>
      <c r="C137" s="39" t="s">
        <v>3</v>
      </c>
      <c r="D137" s="14" t="s">
        <v>48</v>
      </c>
      <c r="E137" s="17">
        <v>73</v>
      </c>
      <c r="F137" s="18">
        <f t="shared" si="11"/>
        <v>64.5</v>
      </c>
      <c r="G137" s="18">
        <v>31</v>
      </c>
      <c r="H137" s="18">
        <f t="shared" si="12"/>
        <v>45.5</v>
      </c>
      <c r="J137" s="51"/>
      <c r="K137" s="53">
        <v>64</v>
      </c>
      <c r="L137" s="51">
        <f t="shared" si="13"/>
        <v>64</v>
      </c>
      <c r="M137" s="49"/>
    </row>
    <row r="138" spans="1:13">
      <c r="A138" s="25" t="s">
        <v>39</v>
      </c>
      <c r="B138" s="38" t="s">
        <v>28</v>
      </c>
      <c r="C138" s="39" t="s">
        <v>4</v>
      </c>
      <c r="D138" s="14" t="s">
        <v>48</v>
      </c>
      <c r="E138" s="17">
        <v>0</v>
      </c>
      <c r="F138" s="18">
        <f t="shared" si="11"/>
        <v>12</v>
      </c>
      <c r="G138" s="18">
        <v>0</v>
      </c>
      <c r="H138" s="18">
        <f t="shared" si="12"/>
        <v>6.5</v>
      </c>
      <c r="J138" s="51"/>
      <c r="K138" s="53">
        <v>718</v>
      </c>
      <c r="L138" s="51">
        <f t="shared" si="13"/>
        <v>718</v>
      </c>
      <c r="M138" s="49"/>
    </row>
    <row r="139" spans="1:13">
      <c r="A139" s="25" t="s">
        <v>39</v>
      </c>
      <c r="B139" s="38" t="s">
        <v>29</v>
      </c>
      <c r="C139" s="39" t="s">
        <v>5</v>
      </c>
      <c r="D139" s="14" t="s">
        <v>48</v>
      </c>
      <c r="E139" s="17">
        <v>145</v>
      </c>
      <c r="F139" s="18">
        <f t="shared" si="11"/>
        <v>144</v>
      </c>
      <c r="G139" s="18">
        <v>27</v>
      </c>
      <c r="H139" s="18">
        <f t="shared" si="12"/>
        <v>25.5</v>
      </c>
      <c r="J139" s="51"/>
      <c r="K139" s="53">
        <v>314</v>
      </c>
      <c r="L139" s="51">
        <f t="shared" si="13"/>
        <v>314</v>
      </c>
      <c r="M139" s="49"/>
    </row>
    <row r="140" spans="1:13">
      <c r="A140" s="25" t="s">
        <v>39</v>
      </c>
      <c r="B140" s="38" t="s">
        <v>30</v>
      </c>
      <c r="C140" s="39" t="s">
        <v>6</v>
      </c>
      <c r="D140" s="14" t="s">
        <v>48</v>
      </c>
      <c r="E140" s="17">
        <v>53</v>
      </c>
      <c r="F140" s="18">
        <f t="shared" si="11"/>
        <v>62.5</v>
      </c>
      <c r="G140" s="18">
        <v>19</v>
      </c>
      <c r="H140" s="18">
        <f t="shared" si="12"/>
        <v>22.5</v>
      </c>
      <c r="J140" s="51"/>
      <c r="K140" s="53">
        <v>310</v>
      </c>
      <c r="L140" s="51">
        <f t="shared" si="13"/>
        <v>310</v>
      </c>
      <c r="M140" s="49"/>
    </row>
    <row r="141" spans="1:13">
      <c r="A141" s="25" t="s">
        <v>39</v>
      </c>
      <c r="B141" s="38" t="s">
        <v>31</v>
      </c>
      <c r="C141" s="39" t="s">
        <v>7</v>
      </c>
      <c r="D141" s="14" t="s">
        <v>48</v>
      </c>
      <c r="E141" s="17">
        <v>86</v>
      </c>
      <c r="F141" s="18">
        <f t="shared" si="11"/>
        <v>68.5</v>
      </c>
      <c r="G141" s="18">
        <v>41</v>
      </c>
      <c r="H141" s="18">
        <f t="shared" si="12"/>
        <v>36.5</v>
      </c>
      <c r="J141" s="51"/>
      <c r="K141" s="53">
        <v>50</v>
      </c>
      <c r="L141" s="51">
        <f t="shared" si="13"/>
        <v>50</v>
      </c>
      <c r="M141" s="49"/>
    </row>
    <row r="142" spans="1:13">
      <c r="A142" s="25" t="s">
        <v>39</v>
      </c>
      <c r="B142" s="38" t="s">
        <v>32</v>
      </c>
      <c r="C142" s="39" t="s">
        <v>8</v>
      </c>
      <c r="D142" s="14" t="s">
        <v>48</v>
      </c>
      <c r="E142" s="17">
        <v>11</v>
      </c>
      <c r="F142" s="18">
        <f t="shared" si="11"/>
        <v>12</v>
      </c>
      <c r="G142" s="18">
        <v>3</v>
      </c>
      <c r="H142" s="18">
        <f t="shared" si="12"/>
        <v>3.5</v>
      </c>
      <c r="J142" s="51"/>
      <c r="K142" s="53">
        <v>84</v>
      </c>
      <c r="L142" s="51">
        <f t="shared" si="13"/>
        <v>84</v>
      </c>
      <c r="M142" s="49"/>
    </row>
    <row r="143" spans="1:13">
      <c r="A143" s="25" t="s">
        <v>39</v>
      </c>
      <c r="B143" s="38" t="s">
        <v>33</v>
      </c>
      <c r="C143" s="39" t="s">
        <v>9</v>
      </c>
      <c r="D143" s="14" t="s">
        <v>48</v>
      </c>
      <c r="E143" s="17">
        <v>13</v>
      </c>
      <c r="F143" s="18">
        <f t="shared" si="11"/>
        <v>19.5</v>
      </c>
      <c r="G143" s="18">
        <v>9</v>
      </c>
      <c r="H143" s="18">
        <f t="shared" si="12"/>
        <v>9.5</v>
      </c>
      <c r="J143" s="51"/>
      <c r="K143" s="53">
        <v>0</v>
      </c>
      <c r="L143" s="51">
        <f t="shared" si="13"/>
        <v>0</v>
      </c>
      <c r="M143" s="49"/>
    </row>
    <row r="144" spans="1:13">
      <c r="A144" s="25" t="s">
        <v>39</v>
      </c>
      <c r="B144" s="38" t="s">
        <v>34</v>
      </c>
      <c r="C144" s="39" t="s">
        <v>10</v>
      </c>
      <c r="D144" s="14" t="s">
        <v>48</v>
      </c>
      <c r="E144" s="17">
        <v>0</v>
      </c>
      <c r="F144" s="18">
        <f>(E132+E144)/2</f>
        <v>0</v>
      </c>
      <c r="G144" s="18">
        <v>0</v>
      </c>
      <c r="H144" s="18">
        <f>(G132+G144)/2</f>
        <v>0</v>
      </c>
      <c r="J144" s="54"/>
      <c r="K144" s="53">
        <v>237</v>
      </c>
      <c r="L144" s="51">
        <f t="shared" si="13"/>
        <v>237</v>
      </c>
      <c r="M144" s="49"/>
    </row>
    <row r="145" spans="1:14">
      <c r="A145" s="25" t="s">
        <v>39</v>
      </c>
      <c r="B145" s="38" t="s">
        <v>35</v>
      </c>
      <c r="C145" s="39" t="s">
        <v>11</v>
      </c>
      <c r="D145" s="14" t="s">
        <v>48</v>
      </c>
      <c r="E145" s="17">
        <v>44</v>
      </c>
      <c r="F145" s="18">
        <f>(E133+E145)/2</f>
        <v>53</v>
      </c>
      <c r="G145" s="18">
        <v>10</v>
      </c>
      <c r="H145" s="18">
        <f>(G133+G145)/2</f>
        <v>17.5</v>
      </c>
      <c r="J145" s="51"/>
      <c r="K145" s="47"/>
      <c r="L145" s="47"/>
      <c r="M145" s="49"/>
    </row>
    <row r="146" spans="1:14" s="8" customFormat="1">
      <c r="A146" s="25" t="s">
        <v>39</v>
      </c>
      <c r="B146" s="25" t="s">
        <v>24</v>
      </c>
      <c r="C146" s="6" t="s">
        <v>0</v>
      </c>
      <c r="D146" s="13" t="s">
        <v>49</v>
      </c>
      <c r="E146" s="27">
        <v>1370</v>
      </c>
      <c r="F146" s="27">
        <f>(E134+E146+E122)/3</f>
        <v>1494.3333333333333</v>
      </c>
      <c r="G146" s="27">
        <v>702</v>
      </c>
      <c r="H146" s="27">
        <f>(G134+G146+G122)/3</f>
        <v>740.66666666666663</v>
      </c>
      <c r="I146" s="41"/>
      <c r="J146" s="49" t="s">
        <v>59</v>
      </c>
      <c r="K146" s="49" t="s">
        <v>60</v>
      </c>
      <c r="L146" s="49" t="s">
        <v>58</v>
      </c>
      <c r="M146" s="47"/>
      <c r="N146" s="48"/>
    </row>
    <row r="147" spans="1:14">
      <c r="A147" s="25" t="s">
        <v>39</v>
      </c>
      <c r="B147" s="38" t="s">
        <v>25</v>
      </c>
      <c r="C147" s="39" t="s">
        <v>1</v>
      </c>
      <c r="D147" s="14" t="s">
        <v>49</v>
      </c>
      <c r="E147" s="18">
        <v>965</v>
      </c>
      <c r="F147" s="18">
        <f t="shared" ref="F147:F157" si="14">(E135+E147+E123)/3</f>
        <v>1030.3333333333333</v>
      </c>
      <c r="G147" s="18">
        <v>544</v>
      </c>
      <c r="H147" s="18">
        <f t="shared" ref="H147:H157" si="15">(G135+G147+G123)/3</f>
        <v>560.66666666666663</v>
      </c>
      <c r="J147" s="51">
        <f>SUM(G122,G134,G146,G158)</f>
        <v>2810</v>
      </c>
      <c r="K147" s="49">
        <v>3527</v>
      </c>
      <c r="L147" s="51">
        <f>K147-J147</f>
        <v>717</v>
      </c>
      <c r="M147" s="49"/>
    </row>
    <row r="148" spans="1:14">
      <c r="A148" s="25" t="s">
        <v>39</v>
      </c>
      <c r="B148" s="38" t="s">
        <v>26</v>
      </c>
      <c r="C148" s="39" t="s">
        <v>2</v>
      </c>
      <c r="D148" s="14" t="s">
        <v>49</v>
      </c>
      <c r="E148" s="18">
        <v>58</v>
      </c>
      <c r="F148" s="18">
        <f t="shared" si="14"/>
        <v>57.666666666666664</v>
      </c>
      <c r="G148" s="18">
        <v>20</v>
      </c>
      <c r="H148" s="18">
        <f t="shared" si="15"/>
        <v>22.666666666666668</v>
      </c>
      <c r="J148" s="51">
        <f t="shared" ref="J148:J158" si="16">SUM(G123,G135,G147,G159)</f>
        <v>2134</v>
      </c>
      <c r="K148" s="49">
        <v>2657</v>
      </c>
      <c r="L148" s="51">
        <f t="shared" ref="L148:L158" si="17">K148-J148</f>
        <v>523</v>
      </c>
      <c r="M148" s="49"/>
    </row>
    <row r="149" spans="1:14">
      <c r="A149" s="25" t="s">
        <v>39</v>
      </c>
      <c r="B149" s="38" t="s">
        <v>27</v>
      </c>
      <c r="C149" s="39" t="s">
        <v>3</v>
      </c>
      <c r="D149" s="14" t="s">
        <v>49</v>
      </c>
      <c r="E149" s="18">
        <v>29</v>
      </c>
      <c r="F149" s="18">
        <f t="shared" si="14"/>
        <v>52.666666666666664</v>
      </c>
      <c r="G149" s="18">
        <v>37</v>
      </c>
      <c r="H149" s="18">
        <f t="shared" si="15"/>
        <v>42.666666666666664</v>
      </c>
      <c r="J149" s="51">
        <f t="shared" si="16"/>
        <v>80</v>
      </c>
      <c r="K149" s="49">
        <v>101</v>
      </c>
      <c r="L149" s="51">
        <f t="shared" si="17"/>
        <v>21</v>
      </c>
      <c r="M149" s="49"/>
    </row>
    <row r="150" spans="1:14">
      <c r="A150" s="25" t="s">
        <v>39</v>
      </c>
      <c r="B150" s="38" t="s">
        <v>28</v>
      </c>
      <c r="C150" s="39" t="s">
        <v>4</v>
      </c>
      <c r="D150" s="14" t="s">
        <v>49</v>
      </c>
      <c r="E150" s="18">
        <v>4</v>
      </c>
      <c r="F150" s="18">
        <f t="shared" si="14"/>
        <v>9.3333333333333339</v>
      </c>
      <c r="G150" s="18">
        <v>0</v>
      </c>
      <c r="H150" s="18">
        <f t="shared" si="15"/>
        <v>4.333333333333333</v>
      </c>
      <c r="J150" s="51">
        <f t="shared" si="16"/>
        <v>165</v>
      </c>
      <c r="K150" s="49">
        <v>212</v>
      </c>
      <c r="L150" s="51">
        <f t="shared" si="17"/>
        <v>47</v>
      </c>
      <c r="M150" s="49"/>
    </row>
    <row r="151" spans="1:14">
      <c r="A151" s="25" t="s">
        <v>39</v>
      </c>
      <c r="B151" s="38" t="s">
        <v>29</v>
      </c>
      <c r="C151" s="39" t="s">
        <v>5</v>
      </c>
      <c r="D151" s="14" t="s">
        <v>49</v>
      </c>
      <c r="E151" s="18">
        <v>128</v>
      </c>
      <c r="F151" s="18">
        <f t="shared" si="14"/>
        <v>138.66666666666666</v>
      </c>
      <c r="G151" s="18">
        <v>21</v>
      </c>
      <c r="H151" s="18">
        <f t="shared" si="15"/>
        <v>24</v>
      </c>
      <c r="J151" s="51">
        <f t="shared" si="16"/>
        <v>25</v>
      </c>
      <c r="K151" s="49">
        <v>32</v>
      </c>
      <c r="L151" s="51">
        <f t="shared" si="17"/>
        <v>7</v>
      </c>
    </row>
    <row r="152" spans="1:14">
      <c r="A152" s="25" t="s">
        <v>39</v>
      </c>
      <c r="B152" s="38" t="s">
        <v>30</v>
      </c>
      <c r="C152" s="39" t="s">
        <v>6</v>
      </c>
      <c r="D152" s="14" t="s">
        <v>49</v>
      </c>
      <c r="E152" s="18">
        <v>70</v>
      </c>
      <c r="F152" s="18">
        <f t="shared" si="14"/>
        <v>65</v>
      </c>
      <c r="G152" s="18">
        <v>20</v>
      </c>
      <c r="H152" s="18">
        <f t="shared" si="15"/>
        <v>21.666666666666668</v>
      </c>
      <c r="J152" s="51">
        <f t="shared" si="16"/>
        <v>98</v>
      </c>
      <c r="K152" s="49">
        <v>135</v>
      </c>
      <c r="L152" s="51">
        <f t="shared" si="17"/>
        <v>37</v>
      </c>
    </row>
    <row r="153" spans="1:14">
      <c r="A153" s="25" t="s">
        <v>39</v>
      </c>
      <c r="B153" s="38" t="s">
        <v>31</v>
      </c>
      <c r="C153" s="39" t="s">
        <v>7</v>
      </c>
      <c r="D153" s="14" t="s">
        <v>49</v>
      </c>
      <c r="E153" s="18">
        <v>59</v>
      </c>
      <c r="F153" s="18">
        <f t="shared" si="14"/>
        <v>65.333333333333329</v>
      </c>
      <c r="G153" s="18">
        <v>28</v>
      </c>
      <c r="H153" s="18">
        <f t="shared" si="15"/>
        <v>33.666666666666664</v>
      </c>
      <c r="J153" s="51">
        <f t="shared" si="16"/>
        <v>72</v>
      </c>
      <c r="K153" s="49">
        <v>93</v>
      </c>
      <c r="L153" s="51">
        <f t="shared" si="17"/>
        <v>21</v>
      </c>
    </row>
    <row r="154" spans="1:14">
      <c r="A154" s="25" t="s">
        <v>39</v>
      </c>
      <c r="B154" s="38" t="s">
        <v>32</v>
      </c>
      <c r="C154" s="39" t="s">
        <v>8</v>
      </c>
      <c r="D154" s="14" t="s">
        <v>49</v>
      </c>
      <c r="E154" s="18">
        <v>3</v>
      </c>
      <c r="F154" s="18">
        <f t="shared" si="14"/>
        <v>9</v>
      </c>
      <c r="G154" s="18">
        <v>7</v>
      </c>
      <c r="H154" s="18">
        <f t="shared" si="15"/>
        <v>4.666666666666667</v>
      </c>
      <c r="J154" s="51">
        <f t="shared" si="16"/>
        <v>119</v>
      </c>
      <c r="K154" s="49">
        <v>144</v>
      </c>
      <c r="L154" s="51">
        <f t="shared" si="17"/>
        <v>25</v>
      </c>
    </row>
    <row r="155" spans="1:14">
      <c r="A155" s="25" t="s">
        <v>39</v>
      </c>
      <c r="B155" s="38" t="s">
        <v>33</v>
      </c>
      <c r="C155" s="39" t="s">
        <v>9</v>
      </c>
      <c r="D155" s="14" t="s">
        <v>49</v>
      </c>
      <c r="E155" s="18">
        <v>17</v>
      </c>
      <c r="F155" s="18">
        <f t="shared" si="14"/>
        <v>18.666666666666668</v>
      </c>
      <c r="G155" s="18">
        <v>9</v>
      </c>
      <c r="H155" s="18">
        <f t="shared" si="15"/>
        <v>9.3333333333333339</v>
      </c>
      <c r="J155" s="51">
        <f t="shared" si="16"/>
        <v>17</v>
      </c>
      <c r="K155" s="49">
        <v>23</v>
      </c>
      <c r="L155" s="51">
        <f t="shared" si="17"/>
        <v>6</v>
      </c>
    </row>
    <row r="156" spans="1:14">
      <c r="A156" s="25" t="s">
        <v>39</v>
      </c>
      <c r="B156" s="38" t="s">
        <v>34</v>
      </c>
      <c r="C156" s="39" t="s">
        <v>10</v>
      </c>
      <c r="D156" s="14" t="s">
        <v>49</v>
      </c>
      <c r="E156" s="18">
        <v>0</v>
      </c>
      <c r="F156" s="18">
        <f t="shared" si="14"/>
        <v>0</v>
      </c>
      <c r="G156" s="18">
        <v>0</v>
      </c>
      <c r="H156" s="18">
        <f t="shared" si="15"/>
        <v>0</v>
      </c>
      <c r="J156" s="51">
        <f t="shared" si="16"/>
        <v>33</v>
      </c>
      <c r="K156" s="49">
        <v>42</v>
      </c>
      <c r="L156" s="51">
        <f t="shared" si="17"/>
        <v>9</v>
      </c>
    </row>
    <row r="157" spans="1:14">
      <c r="A157" s="25" t="s">
        <v>39</v>
      </c>
      <c r="B157" s="38" t="s">
        <v>35</v>
      </c>
      <c r="C157" s="39" t="s">
        <v>11</v>
      </c>
      <c r="D157" s="14" t="s">
        <v>49</v>
      </c>
      <c r="E157" s="18">
        <v>37</v>
      </c>
      <c r="F157" s="18">
        <f t="shared" si="14"/>
        <v>47.666666666666664</v>
      </c>
      <c r="G157" s="18">
        <v>16</v>
      </c>
      <c r="H157" s="18">
        <f t="shared" si="15"/>
        <v>17</v>
      </c>
      <c r="J157" s="51">
        <f t="shared" si="16"/>
        <v>0</v>
      </c>
      <c r="K157" s="49">
        <v>0</v>
      </c>
      <c r="L157" s="51">
        <f t="shared" si="17"/>
        <v>0</v>
      </c>
    </row>
    <row r="158" spans="1:14">
      <c r="A158" s="25" t="s">
        <v>39</v>
      </c>
      <c r="B158" s="25" t="s">
        <v>24</v>
      </c>
      <c r="C158" s="6" t="s">
        <v>0</v>
      </c>
      <c r="D158" s="13" t="s">
        <v>55</v>
      </c>
      <c r="E158" s="27">
        <v>1175</v>
      </c>
      <c r="F158" s="27">
        <f>(E122+E134+E146+E158)/4</f>
        <v>1414.5</v>
      </c>
      <c r="G158" s="27">
        <v>588</v>
      </c>
      <c r="H158" s="27">
        <f>(G122+G134+G146+G158)/4</f>
        <v>702.5</v>
      </c>
      <c r="J158" s="51">
        <f t="shared" si="16"/>
        <v>67</v>
      </c>
      <c r="K158" s="49">
        <v>88</v>
      </c>
      <c r="L158" s="51">
        <f t="shared" si="17"/>
        <v>21</v>
      </c>
    </row>
    <row r="159" spans="1:14">
      <c r="A159" s="25" t="s">
        <v>39</v>
      </c>
      <c r="B159" s="38" t="s">
        <v>25</v>
      </c>
      <c r="C159" s="39" t="s">
        <v>1</v>
      </c>
      <c r="D159" s="14" t="s">
        <v>55</v>
      </c>
      <c r="E159" s="18">
        <v>794</v>
      </c>
      <c r="F159" s="18">
        <f t="shared" ref="F159:F169" si="18">(E123+E135+E147+E159)/4</f>
        <v>971.25</v>
      </c>
      <c r="G159" s="18">
        <v>452</v>
      </c>
      <c r="H159" s="18">
        <f t="shared" ref="H159:H169" si="19">(G123+G135+G147+G159)/4</f>
        <v>533.5</v>
      </c>
    </row>
    <row r="160" spans="1:14">
      <c r="A160" s="25" t="s">
        <v>39</v>
      </c>
      <c r="B160" s="38" t="s">
        <v>26</v>
      </c>
      <c r="C160" s="39" t="s">
        <v>2</v>
      </c>
      <c r="D160" s="14" t="s">
        <v>55</v>
      </c>
      <c r="E160" s="18">
        <v>40</v>
      </c>
      <c r="F160" s="18">
        <f t="shared" si="18"/>
        <v>53.25</v>
      </c>
      <c r="G160" s="18">
        <v>12</v>
      </c>
      <c r="H160" s="18">
        <f t="shared" si="19"/>
        <v>20</v>
      </c>
    </row>
    <row r="161" spans="1:8">
      <c r="A161" s="25" t="s">
        <v>39</v>
      </c>
      <c r="B161" s="38" t="s">
        <v>27</v>
      </c>
      <c r="C161" s="39" t="s">
        <v>3</v>
      </c>
      <c r="D161" s="14" t="s">
        <v>55</v>
      </c>
      <c r="E161" s="18">
        <v>39</v>
      </c>
      <c r="F161" s="18">
        <f t="shared" si="18"/>
        <v>49.25</v>
      </c>
      <c r="G161" s="18">
        <v>37</v>
      </c>
      <c r="H161" s="18">
        <f t="shared" si="19"/>
        <v>41.25</v>
      </c>
    </row>
    <row r="162" spans="1:8">
      <c r="A162" s="25" t="s">
        <v>39</v>
      </c>
      <c r="B162" s="38" t="s">
        <v>28</v>
      </c>
      <c r="C162" s="39" t="s">
        <v>4</v>
      </c>
      <c r="D162" s="14" t="s">
        <v>55</v>
      </c>
      <c r="E162" s="18">
        <v>22</v>
      </c>
      <c r="F162" s="18">
        <f t="shared" si="18"/>
        <v>12.5</v>
      </c>
      <c r="G162" s="18">
        <v>12</v>
      </c>
      <c r="H162" s="18">
        <f t="shared" si="19"/>
        <v>6.25</v>
      </c>
    </row>
    <row r="163" spans="1:8">
      <c r="A163" s="25" t="s">
        <v>39</v>
      </c>
      <c r="B163" s="38" t="s">
        <v>29</v>
      </c>
      <c r="C163" s="39" t="s">
        <v>5</v>
      </c>
      <c r="D163" s="14" t="s">
        <v>55</v>
      </c>
      <c r="E163" s="18">
        <v>114</v>
      </c>
      <c r="F163" s="18">
        <f t="shared" si="18"/>
        <v>132.5</v>
      </c>
      <c r="G163" s="18">
        <v>26</v>
      </c>
      <c r="H163" s="18">
        <f t="shared" si="19"/>
        <v>24.5</v>
      </c>
    </row>
    <row r="164" spans="1:8">
      <c r="A164" s="25" t="s">
        <v>39</v>
      </c>
      <c r="B164" s="38" t="s">
        <v>30</v>
      </c>
      <c r="C164" s="39" t="s">
        <v>6</v>
      </c>
      <c r="D164" s="14" t="s">
        <v>55</v>
      </c>
      <c r="E164" s="18">
        <v>44</v>
      </c>
      <c r="F164" s="18">
        <f t="shared" si="18"/>
        <v>59.75</v>
      </c>
      <c r="G164" s="18">
        <v>7</v>
      </c>
      <c r="H164" s="18">
        <f t="shared" si="19"/>
        <v>18</v>
      </c>
    </row>
    <row r="165" spans="1:8">
      <c r="A165" s="25" t="s">
        <v>39</v>
      </c>
      <c r="B165" s="38" t="s">
        <v>31</v>
      </c>
      <c r="C165" s="39" t="s">
        <v>7</v>
      </c>
      <c r="D165" s="14" t="s">
        <v>55</v>
      </c>
      <c r="E165" s="18">
        <v>45</v>
      </c>
      <c r="F165" s="18">
        <f t="shared" si="18"/>
        <v>60.25</v>
      </c>
      <c r="G165" s="18">
        <v>18</v>
      </c>
      <c r="H165" s="18">
        <f t="shared" si="19"/>
        <v>29.75</v>
      </c>
    </row>
    <row r="166" spans="1:8">
      <c r="A166" s="25" t="s">
        <v>39</v>
      </c>
      <c r="B166" s="38" t="s">
        <v>32</v>
      </c>
      <c r="C166" s="39" t="s">
        <v>8</v>
      </c>
      <c r="D166" s="14" t="s">
        <v>55</v>
      </c>
      <c r="E166" s="18">
        <v>10</v>
      </c>
      <c r="F166" s="18">
        <f t="shared" si="18"/>
        <v>9.25</v>
      </c>
      <c r="G166" s="18">
        <v>3</v>
      </c>
      <c r="H166" s="18">
        <f t="shared" si="19"/>
        <v>4.25</v>
      </c>
    </row>
    <row r="167" spans="1:8">
      <c r="A167" s="25" t="s">
        <v>39</v>
      </c>
      <c r="B167" s="38" t="s">
        <v>33</v>
      </c>
      <c r="C167" s="39" t="s">
        <v>9</v>
      </c>
      <c r="D167" s="14" t="s">
        <v>55</v>
      </c>
      <c r="E167" s="18">
        <v>7</v>
      </c>
      <c r="F167" s="18">
        <f t="shared" si="18"/>
        <v>15.75</v>
      </c>
      <c r="G167" s="18">
        <v>5</v>
      </c>
      <c r="H167" s="18">
        <f t="shared" si="19"/>
        <v>8.25</v>
      </c>
    </row>
    <row r="168" spans="1:8">
      <c r="A168" s="25" t="s">
        <v>39</v>
      </c>
      <c r="B168" s="38" t="s">
        <v>34</v>
      </c>
      <c r="C168" s="39" t="s">
        <v>10</v>
      </c>
      <c r="D168" s="14" t="s">
        <v>55</v>
      </c>
      <c r="E168" s="18">
        <v>0</v>
      </c>
      <c r="F168" s="18">
        <f t="shared" si="18"/>
        <v>0</v>
      </c>
      <c r="G168" s="18">
        <v>0</v>
      </c>
      <c r="H168" s="18">
        <f t="shared" si="19"/>
        <v>0</v>
      </c>
    </row>
    <row r="169" spans="1:8">
      <c r="A169" s="25" t="s">
        <v>39</v>
      </c>
      <c r="B169" s="38" t="s">
        <v>35</v>
      </c>
      <c r="C169" s="39" t="s">
        <v>11</v>
      </c>
      <c r="D169" s="14" t="s">
        <v>55</v>
      </c>
      <c r="E169" s="18">
        <v>60</v>
      </c>
      <c r="F169" s="18">
        <f t="shared" si="18"/>
        <v>50.75</v>
      </c>
      <c r="G169" s="18">
        <v>16</v>
      </c>
      <c r="H169" s="18">
        <f t="shared" si="19"/>
        <v>16.75</v>
      </c>
    </row>
    <row r="170" spans="1:8">
      <c r="A170" s="59" t="s">
        <v>39</v>
      </c>
      <c r="B170" s="59" t="s">
        <v>24</v>
      </c>
      <c r="C170" s="6" t="s">
        <v>0</v>
      </c>
      <c r="D170" s="13" t="s">
        <v>57</v>
      </c>
      <c r="E170" s="27">
        <v>1522</v>
      </c>
      <c r="F170" s="27">
        <f>(E134+E146+E122+E158+E170)/5</f>
        <v>1436</v>
      </c>
      <c r="G170" s="27">
        <v>717</v>
      </c>
      <c r="H170" s="27">
        <f>(G134+G146+G158+G170+G122)/5</f>
        <v>705.4</v>
      </c>
    </row>
    <row r="171" spans="1:8">
      <c r="A171" s="59" t="s">
        <v>39</v>
      </c>
      <c r="B171" s="59" t="s">
        <v>25</v>
      </c>
      <c r="C171" s="39" t="s">
        <v>1</v>
      </c>
      <c r="D171" s="14" t="s">
        <v>57</v>
      </c>
      <c r="E171" s="18">
        <v>985</v>
      </c>
      <c r="F171" s="18">
        <f t="shared" ref="F171:F180" si="20">(E135+E147+E123+E159+E171)/5</f>
        <v>974</v>
      </c>
      <c r="G171" s="18">
        <v>523</v>
      </c>
      <c r="H171" s="18">
        <f t="shared" ref="H171:H180" si="21">(G135+G147+G159+G171+G123)/5</f>
        <v>531.4</v>
      </c>
    </row>
    <row r="172" spans="1:8">
      <c r="A172" s="59" t="s">
        <v>39</v>
      </c>
      <c r="B172" s="59" t="s">
        <v>26</v>
      </c>
      <c r="C172" s="39" t="s">
        <v>2</v>
      </c>
      <c r="D172" s="14" t="s">
        <v>57</v>
      </c>
      <c r="E172" s="18">
        <v>65</v>
      </c>
      <c r="F172" s="18">
        <f t="shared" si="20"/>
        <v>55.6</v>
      </c>
      <c r="G172" s="18">
        <v>21</v>
      </c>
      <c r="H172" s="18">
        <f>(G136+G148+G160+G172+G124)/5</f>
        <v>20.2</v>
      </c>
    </row>
    <row r="173" spans="1:8">
      <c r="A173" s="59" t="s">
        <v>39</v>
      </c>
      <c r="B173" s="59" t="s">
        <v>27</v>
      </c>
      <c r="C173" s="39" t="s">
        <v>3</v>
      </c>
      <c r="D173" s="14" t="s">
        <v>57</v>
      </c>
      <c r="E173" s="18">
        <v>58</v>
      </c>
      <c r="F173" s="18">
        <f t="shared" si="20"/>
        <v>51</v>
      </c>
      <c r="G173" s="18">
        <v>47</v>
      </c>
      <c r="H173" s="18">
        <f t="shared" si="21"/>
        <v>42.4</v>
      </c>
    </row>
    <row r="174" spans="1:8">
      <c r="A174" s="59" t="s">
        <v>39</v>
      </c>
      <c r="B174" s="59" t="s">
        <v>28</v>
      </c>
      <c r="C174" s="39" t="s">
        <v>4</v>
      </c>
      <c r="D174" s="14" t="s">
        <v>57</v>
      </c>
      <c r="E174" s="18">
        <v>14</v>
      </c>
      <c r="F174" s="18">
        <f t="shared" si="20"/>
        <v>12.8</v>
      </c>
      <c r="G174" s="18">
        <v>7</v>
      </c>
      <c r="H174" s="18">
        <f t="shared" si="21"/>
        <v>6.4</v>
      </c>
    </row>
    <row r="175" spans="1:8">
      <c r="A175" s="59" t="s">
        <v>39</v>
      </c>
      <c r="B175" s="59" t="s">
        <v>29</v>
      </c>
      <c r="C175" s="39" t="s">
        <v>5</v>
      </c>
      <c r="D175" s="14" t="s">
        <v>57</v>
      </c>
      <c r="E175" s="18">
        <v>188</v>
      </c>
      <c r="F175" s="18">
        <f t="shared" si="20"/>
        <v>143.6</v>
      </c>
      <c r="G175" s="18">
        <v>37</v>
      </c>
      <c r="H175" s="18">
        <f t="shared" si="21"/>
        <v>27</v>
      </c>
    </row>
    <row r="176" spans="1:8">
      <c r="A176" s="59" t="s">
        <v>39</v>
      </c>
      <c r="B176" s="59" t="s">
        <v>30</v>
      </c>
      <c r="C176" s="39" t="s">
        <v>6</v>
      </c>
      <c r="D176" s="14" t="s">
        <v>57</v>
      </c>
      <c r="E176" s="18">
        <v>75</v>
      </c>
      <c r="F176" s="18">
        <f t="shared" si="20"/>
        <v>62.8</v>
      </c>
      <c r="G176" s="18">
        <v>21</v>
      </c>
      <c r="H176" s="18">
        <f t="shared" si="21"/>
        <v>18.600000000000001</v>
      </c>
    </row>
    <row r="177" spans="1:8">
      <c r="A177" s="59" t="s">
        <v>39</v>
      </c>
      <c r="B177" s="59" t="s">
        <v>31</v>
      </c>
      <c r="C177" s="39" t="s">
        <v>7</v>
      </c>
      <c r="D177" s="14" t="s">
        <v>57</v>
      </c>
      <c r="E177" s="18">
        <v>69</v>
      </c>
      <c r="F177" s="18">
        <f>(E141+E153+E129+E165+E177)/5</f>
        <v>62</v>
      </c>
      <c r="G177" s="18">
        <v>25</v>
      </c>
      <c r="H177" s="18">
        <f>(G141+G153+G165+G177+G129)/5</f>
        <v>28.8</v>
      </c>
    </row>
    <row r="178" spans="1:8">
      <c r="A178" s="59" t="s">
        <v>39</v>
      </c>
      <c r="B178" s="59" t="s">
        <v>32</v>
      </c>
      <c r="C178" s="39" t="s">
        <v>8</v>
      </c>
      <c r="D178" s="14" t="s">
        <v>57</v>
      </c>
      <c r="E178" s="18">
        <v>13</v>
      </c>
      <c r="F178" s="18">
        <f t="shared" si="20"/>
        <v>10</v>
      </c>
      <c r="G178" s="18">
        <v>6</v>
      </c>
      <c r="H178" s="18">
        <f t="shared" si="21"/>
        <v>4.5999999999999996</v>
      </c>
    </row>
    <row r="179" spans="1:8">
      <c r="A179" s="59" t="s">
        <v>39</v>
      </c>
      <c r="B179" s="59" t="s">
        <v>33</v>
      </c>
      <c r="C179" s="39" t="s">
        <v>9</v>
      </c>
      <c r="D179" s="14" t="s">
        <v>57</v>
      </c>
      <c r="E179" s="18">
        <v>21</v>
      </c>
      <c r="F179" s="18">
        <f t="shared" si="20"/>
        <v>16.8</v>
      </c>
      <c r="G179" s="18">
        <v>9</v>
      </c>
      <c r="H179" s="18">
        <f t="shared" si="21"/>
        <v>8.4</v>
      </c>
    </row>
    <row r="180" spans="1:8">
      <c r="A180" s="59" t="s">
        <v>39</v>
      </c>
      <c r="B180" s="59" t="s">
        <v>34</v>
      </c>
      <c r="C180" s="39" t="s">
        <v>10</v>
      </c>
      <c r="D180" s="14" t="s">
        <v>57</v>
      </c>
      <c r="E180" s="18">
        <v>0</v>
      </c>
      <c r="F180" s="18">
        <f t="shared" si="20"/>
        <v>0</v>
      </c>
      <c r="G180" s="18">
        <v>0</v>
      </c>
      <c r="H180" s="18">
        <f t="shared" si="21"/>
        <v>0</v>
      </c>
    </row>
    <row r="181" spans="1:8">
      <c r="A181" s="59" t="s">
        <v>39</v>
      </c>
      <c r="B181" s="59" t="s">
        <v>35</v>
      </c>
      <c r="C181" s="39" t="s">
        <v>11</v>
      </c>
      <c r="D181" s="14" t="s">
        <v>57</v>
      </c>
      <c r="E181" s="18">
        <v>34</v>
      </c>
      <c r="F181" s="18">
        <f>(E145+E157+E133+E169+E181)/5</f>
        <v>47.4</v>
      </c>
      <c r="G181" s="18">
        <v>21</v>
      </c>
      <c r="H181" s="18">
        <f>(G145+G157+G169+G181+G133)/5</f>
        <v>17.600000000000001</v>
      </c>
    </row>
    <row r="182" spans="1:8">
      <c r="A182" s="59" t="s">
        <v>39</v>
      </c>
      <c r="B182" s="59" t="s">
        <v>24</v>
      </c>
      <c r="C182" s="55" t="s">
        <v>0</v>
      </c>
      <c r="D182" s="56" t="s">
        <v>62</v>
      </c>
      <c r="E182" s="27">
        <v>1347</v>
      </c>
      <c r="F182" s="27">
        <f>AVERAGEIF($C$122:$C$193, C182,$E$122:$E$193)</f>
        <v>1421.1666666666667</v>
      </c>
      <c r="G182" s="27">
        <v>609</v>
      </c>
      <c r="H182" s="27">
        <f>AVERAGEIF($C$122:$C$193,C182,$G$122:$G$193)</f>
        <v>689.33333333333337</v>
      </c>
    </row>
    <row r="183" spans="1:8">
      <c r="A183" s="59" t="s">
        <v>39</v>
      </c>
      <c r="B183" s="59" t="s">
        <v>25</v>
      </c>
      <c r="C183" s="59" t="s">
        <v>1</v>
      </c>
      <c r="D183" s="60" t="s">
        <v>62</v>
      </c>
      <c r="E183" s="57">
        <v>899</v>
      </c>
      <c r="F183" s="58">
        <f t="shared" ref="F183:F193" si="22">AVERAGEIF($C$122:$C$193, C183,$E$122:$E$193)</f>
        <v>961.5</v>
      </c>
      <c r="G183" s="57">
        <v>451</v>
      </c>
      <c r="H183" s="61">
        <f>AVERAGEIF($C$122:$C$193,C183,$G$122:$G$193)</f>
        <v>518</v>
      </c>
    </row>
    <row r="184" spans="1:8">
      <c r="A184" s="59" t="s">
        <v>39</v>
      </c>
      <c r="B184" s="59" t="s">
        <v>26</v>
      </c>
      <c r="C184" s="59" t="s">
        <v>2</v>
      </c>
      <c r="D184" s="60" t="s">
        <v>62</v>
      </c>
      <c r="E184" s="57">
        <v>32</v>
      </c>
      <c r="F184" s="58">
        <f t="shared" si="22"/>
        <v>51.666666666666664</v>
      </c>
      <c r="G184" s="57">
        <v>15</v>
      </c>
      <c r="H184" s="61">
        <f t="shared" ref="H184:H192" si="23">AVERAGEIF($C$122:$C$193,C184,$G$122:$G$193)</f>
        <v>19.333333333333332</v>
      </c>
    </row>
    <row r="185" spans="1:8">
      <c r="A185" s="59" t="s">
        <v>39</v>
      </c>
      <c r="B185" s="59" t="s">
        <v>27</v>
      </c>
      <c r="C185" s="59" t="s">
        <v>3</v>
      </c>
      <c r="D185" s="60" t="s">
        <v>62</v>
      </c>
      <c r="E185" s="57">
        <v>33</v>
      </c>
      <c r="F185" s="58">
        <f>AVERAGEIF($C$122:$C$193, C185,$E$122:$E$193)</f>
        <v>48</v>
      </c>
      <c r="G185" s="57">
        <v>30</v>
      </c>
      <c r="H185" s="61">
        <f t="shared" si="23"/>
        <v>40.333333333333336</v>
      </c>
    </row>
    <row r="186" spans="1:8">
      <c r="A186" s="59" t="s">
        <v>39</v>
      </c>
      <c r="B186" s="59" t="s">
        <v>28</v>
      </c>
      <c r="C186" s="59" t="s">
        <v>4</v>
      </c>
      <c r="D186" s="60" t="s">
        <v>62</v>
      </c>
      <c r="E186" s="57">
        <v>23</v>
      </c>
      <c r="F186" s="58">
        <f t="shared" si="22"/>
        <v>14.5</v>
      </c>
      <c r="G186" s="57">
        <v>6</v>
      </c>
      <c r="H186" s="61">
        <f t="shared" si="23"/>
        <v>6.333333333333333</v>
      </c>
    </row>
    <row r="187" spans="1:8">
      <c r="A187" s="59" t="s">
        <v>39</v>
      </c>
      <c r="B187" s="59" t="s">
        <v>29</v>
      </c>
      <c r="C187" s="59" t="s">
        <v>5</v>
      </c>
      <c r="D187" s="60" t="s">
        <v>62</v>
      </c>
      <c r="E187" s="57">
        <v>144</v>
      </c>
      <c r="F187" s="58">
        <f t="shared" si="22"/>
        <v>143.66666666666666</v>
      </c>
      <c r="G187" s="57">
        <v>29</v>
      </c>
      <c r="H187" s="61">
        <f t="shared" si="23"/>
        <v>27.333333333333332</v>
      </c>
    </row>
    <row r="188" spans="1:8">
      <c r="A188" s="59" t="s">
        <v>39</v>
      </c>
      <c r="B188" s="59" t="s">
        <v>30</v>
      </c>
      <c r="C188" s="59" t="s">
        <v>6</v>
      </c>
      <c r="D188" s="60" t="s">
        <v>62</v>
      </c>
      <c r="E188" s="57">
        <v>55</v>
      </c>
      <c r="F188" s="58">
        <f t="shared" si="22"/>
        <v>61.5</v>
      </c>
      <c r="G188" s="57">
        <v>19</v>
      </c>
      <c r="H188" s="61">
        <f t="shared" si="23"/>
        <v>18.666666666666668</v>
      </c>
    </row>
    <row r="189" spans="1:8">
      <c r="A189" s="59" t="s">
        <v>39</v>
      </c>
      <c r="B189" s="59" t="s">
        <v>31</v>
      </c>
      <c r="C189" s="59" t="s">
        <v>7</v>
      </c>
      <c r="D189" s="60" t="s">
        <v>62</v>
      </c>
      <c r="E189" s="57">
        <v>71</v>
      </c>
      <c r="F189" s="58">
        <f t="shared" si="22"/>
        <v>63.5</v>
      </c>
      <c r="G189" s="57">
        <v>30</v>
      </c>
      <c r="H189" s="61">
        <f t="shared" si="23"/>
        <v>29</v>
      </c>
    </row>
    <row r="190" spans="1:8">
      <c r="A190" s="59" t="s">
        <v>39</v>
      </c>
      <c r="B190" s="59" t="s">
        <v>32</v>
      </c>
      <c r="C190" s="59" t="s">
        <v>8</v>
      </c>
      <c r="D190" s="60" t="s">
        <v>62</v>
      </c>
      <c r="E190" s="57">
        <v>7</v>
      </c>
      <c r="F190" s="58">
        <f t="shared" si="22"/>
        <v>9.5</v>
      </c>
      <c r="G190" s="57">
        <v>3</v>
      </c>
      <c r="H190" s="61">
        <f t="shared" si="23"/>
        <v>4.333333333333333</v>
      </c>
    </row>
    <row r="191" spans="1:8">
      <c r="A191" s="59" t="s">
        <v>39</v>
      </c>
      <c r="B191" s="59" t="s">
        <v>33</v>
      </c>
      <c r="C191" s="59" t="s">
        <v>9</v>
      </c>
      <c r="D191" s="60" t="s">
        <v>62</v>
      </c>
      <c r="E191" s="57">
        <v>15</v>
      </c>
      <c r="F191" s="58">
        <f t="shared" si="22"/>
        <v>16.5</v>
      </c>
      <c r="G191" s="57">
        <v>12</v>
      </c>
      <c r="H191" s="61">
        <f t="shared" si="23"/>
        <v>9</v>
      </c>
    </row>
    <row r="192" spans="1:8">
      <c r="A192" s="59" t="s">
        <v>39</v>
      </c>
      <c r="B192" s="59" t="s">
        <v>34</v>
      </c>
      <c r="C192" s="59" t="s">
        <v>10</v>
      </c>
      <c r="D192" s="60" t="s">
        <v>62</v>
      </c>
      <c r="E192" s="57">
        <v>22</v>
      </c>
      <c r="F192" s="58">
        <f t="shared" si="22"/>
        <v>3.6666666666666665</v>
      </c>
      <c r="G192" s="57">
        <v>5</v>
      </c>
      <c r="H192" s="61">
        <f t="shared" si="23"/>
        <v>0.83333333333333337</v>
      </c>
    </row>
    <row r="193" spans="1:8">
      <c r="A193" s="59" t="s">
        <v>39</v>
      </c>
      <c r="B193" s="59" t="s">
        <v>35</v>
      </c>
      <c r="C193" s="59" t="s">
        <v>11</v>
      </c>
      <c r="D193" s="60" t="s">
        <v>62</v>
      </c>
      <c r="E193" s="57">
        <v>46</v>
      </c>
      <c r="F193" s="58">
        <f t="shared" si="22"/>
        <v>47.166666666666664</v>
      </c>
      <c r="G193" s="57">
        <v>9</v>
      </c>
      <c r="H193" s="61">
        <f>AVERAGEIF($C$122:$C$193,C193,$G$122:$G$193)</f>
        <v>16.166666666666668</v>
      </c>
    </row>
    <row r="196" spans="1:8">
      <c r="E196" s="10"/>
    </row>
    <row r="197" spans="1:8">
      <c r="E197" s="10"/>
    </row>
    <row r="198" spans="1:8">
      <c r="E198" s="10"/>
    </row>
    <row r="199" spans="1:8">
      <c r="E199" s="10"/>
    </row>
    <row r="200" spans="1:8">
      <c r="E200" s="10"/>
    </row>
    <row r="201" spans="1:8">
      <c r="E201" s="10"/>
    </row>
    <row r="202" spans="1:8">
      <c r="E202" s="10"/>
    </row>
    <row r="203" spans="1:8">
      <c r="E203" s="10"/>
    </row>
    <row r="204" spans="1:8">
      <c r="E204" s="10"/>
    </row>
    <row r="205" spans="1:8">
      <c r="E205" s="10"/>
    </row>
    <row r="206" spans="1:8">
      <c r="E206" s="10"/>
    </row>
    <row r="207" spans="1:8">
      <c r="E207" s="10"/>
    </row>
  </sheetData>
  <autoFilter ref="A1:H157" xr:uid="{00000000-0001-0000-0000-000000000000}"/>
  <conditionalFormatting sqref="E16:E21 G16:G21">
    <cfRule type="cellIs" dxfId="0" priority="1" operator="equal">
      <formula>0</formula>
    </cfRule>
  </conditionalFormatting>
  <pageMargins left="0.7" right="0.7" top="0.75" bottom="0.75" header="0.3" footer="0.3"/>
  <pageSetup orientation="portrait" r:id="rId1"/>
  <ignoredErrors>
    <ignoredError sqref="G2 F134:H1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Nacimientos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 Córdova (SEPLADE,Analista De Información Estadistica)</dc:creator>
  <cp:lastModifiedBy>Ana Cristina Sánchez López (SEPLADE, Analista de Infor</cp:lastModifiedBy>
  <dcterms:created xsi:type="dcterms:W3CDTF">2015-06-05T18:19:34Z</dcterms:created>
  <dcterms:modified xsi:type="dcterms:W3CDTF">2025-07-08T19:50:02Z</dcterms:modified>
</cp:coreProperties>
</file>